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embeddings/oleObject2.bin" ContentType="application/vnd.openxmlformats-officedocument.oleObject"/>
  <Override PartName="/xl/drawings/drawing5.xml" ContentType="application/vnd.openxmlformats-officedocument.drawing+xml"/>
  <Override PartName="/xl/embeddings/oleObject3.bin" ContentType="application/vnd.openxmlformats-officedocument.oleObject"/>
  <Override PartName="/xl/drawings/drawing6.xml" ContentType="application/vnd.openxmlformats-officedocument.drawing+xml"/>
  <Override PartName="/xl/embeddings/oleObject4.bin" ContentType="application/vnd.openxmlformats-officedocument.oleObject"/>
  <Override PartName="/xl/drawings/drawing7.xml" ContentType="application/vnd.openxmlformats-officedocument.drawing+xml"/>
  <Override PartName="/xl/embeddings/oleObject5.bin" ContentType="application/vnd.openxmlformats-officedocument.oleObject"/>
  <Override PartName="/xl/drawings/drawing8.xml" ContentType="application/vnd.openxmlformats-officedocument.drawing+xml"/>
  <Override PartName="/xl/embeddings/oleObject6.bin" ContentType="application/vnd.openxmlformats-officedocument.oleObject"/>
  <Override PartName="/xl/drawings/drawing9.xml" ContentType="application/vnd.openxmlformats-officedocument.drawing+xml"/>
  <Override PartName="/xl/embeddings/oleObject7.bin" ContentType="application/vnd.openxmlformats-officedocument.oleObject"/>
  <Override PartName="/xl/drawings/drawing10.xml" ContentType="application/vnd.openxmlformats-officedocument.drawing+xml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se_baca\Downloads\"/>
    </mc:Choice>
  </mc:AlternateContent>
  <xr:revisionPtr revIDLastSave="0" documentId="8_{274786DA-22DF-46E2-AC71-62A62D69DD76}" xr6:coauthVersionLast="47" xr6:coauthVersionMax="47" xr10:uidLastSave="{00000000-0000-0000-0000-000000000000}"/>
  <bookViews>
    <workbookView xWindow="5880" yWindow="3480" windowWidth="28800" windowHeight="15460" firstSheet="1" activeTab="1" xr2:uid="{E0AF35A8-2E76-483F-B345-3222898C7A12}"/>
  </bookViews>
  <sheets>
    <sheet name="US exposure by sector Graph" sheetId="7" r:id="rId1"/>
    <sheet name="Layoffs Graph" sheetId="10" r:id="rId2"/>
    <sheet name="Canada PMI graph" sheetId="11" r:id="rId3"/>
    <sheet name="US prod vs all imports" sheetId="1" r:id="rId4"/>
    <sheet name="RoW imports" sheetId="2" r:id="rId5"/>
    <sheet name="World Imports" sheetId="9" r:id="rId6"/>
    <sheet name="CN Imports" sheetId="8" r:id="rId7"/>
    <sheet name="MX Imports" sheetId="4" r:id="rId8"/>
    <sheet name="China Imports" sheetId="3" r:id="rId9"/>
  </sheets>
  <definedNames>
    <definedName name="Macrobond_Object1" localSheetId="2">'Canada PMI graph'!$A$3:$B$40</definedName>
    <definedName name="Macrobond_Object1" localSheetId="8">'China Imports'!$A$3:$B$32</definedName>
    <definedName name="Macrobond_Object1" localSheetId="6">'CN Imports'!$A$3:$B$32</definedName>
    <definedName name="Macrobond_Object1" localSheetId="1">'Layoffs Graph'!$A$3:$E$390</definedName>
    <definedName name="Macrobond_Object1" localSheetId="7">'MX Imports'!$A$3:$B$32</definedName>
    <definedName name="Macrobond_Object1" localSheetId="4">'RoW imports'!$A$3:$C$25</definedName>
    <definedName name="Macrobond_Object1" localSheetId="3">'US prod vs all imports'!$A$3:$B$24</definedName>
    <definedName name="Macrobond_Object1" localSheetId="5">'World Imports'!$A$3:$B$32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7" l="1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3" i="7"/>
  <c r="E43" i="9"/>
  <c r="E42" i="9"/>
  <c r="E41" i="9"/>
  <c r="E36" i="9"/>
  <c r="E24" i="9"/>
  <c r="E51" i="9" s="1"/>
  <c r="D24" i="9"/>
  <c r="E23" i="9"/>
  <c r="D23" i="9"/>
  <c r="E22" i="9"/>
  <c r="D22" i="9"/>
  <c r="E21" i="9"/>
  <c r="D21" i="9"/>
  <c r="E20" i="9"/>
  <c r="E47" i="9" s="1"/>
  <c r="D20" i="9"/>
  <c r="E19" i="9"/>
  <c r="E46" i="9" s="1"/>
  <c r="D19" i="9"/>
  <c r="E18" i="9"/>
  <c r="E45" i="9" s="1"/>
  <c r="D18" i="9"/>
  <c r="E17" i="9"/>
  <c r="E44" i="9" s="1"/>
  <c r="D17" i="9"/>
  <c r="E16" i="9"/>
  <c r="D16" i="9"/>
  <c r="E15" i="9"/>
  <c r="D15" i="9"/>
  <c r="E14" i="9"/>
  <c r="D14" i="9"/>
  <c r="E13" i="9"/>
  <c r="E40" i="9" s="1"/>
  <c r="D13" i="9"/>
  <c r="E12" i="9"/>
  <c r="E39" i="9" s="1"/>
  <c r="D12" i="9"/>
  <c r="E11" i="9"/>
  <c r="D11" i="9"/>
  <c r="E10" i="9"/>
  <c r="E37" i="9" s="1"/>
  <c r="D10" i="9"/>
  <c r="E9" i="9"/>
  <c r="D9" i="9"/>
  <c r="E8" i="9"/>
  <c r="E35" i="9" s="1"/>
  <c r="D8" i="9"/>
  <c r="E7" i="9"/>
  <c r="E34" i="9" s="1"/>
  <c r="D7" i="9"/>
  <c r="E6" i="9"/>
  <c r="E33" i="9" s="1"/>
  <c r="D6" i="9"/>
  <c r="E5" i="9"/>
  <c r="E32" i="9" s="1"/>
  <c r="D5" i="9"/>
  <c r="D3" i="9"/>
  <c r="E45" i="8"/>
  <c r="E45" i="4"/>
  <c r="E41" i="8"/>
  <c r="E40" i="8"/>
  <c r="E39" i="8"/>
  <c r="E37" i="8"/>
  <c r="E36" i="8"/>
  <c r="E24" i="8"/>
  <c r="E51" i="8" s="1"/>
  <c r="D24" i="8"/>
  <c r="E23" i="8"/>
  <c r="D23" i="8"/>
  <c r="E22" i="8"/>
  <c r="D22" i="8"/>
  <c r="E21" i="8"/>
  <c r="D21" i="8"/>
  <c r="E20" i="8"/>
  <c r="E47" i="8" s="1"/>
  <c r="D20" i="8"/>
  <c r="E19" i="8"/>
  <c r="E46" i="8" s="1"/>
  <c r="D19" i="8"/>
  <c r="E18" i="8"/>
  <c r="D18" i="8"/>
  <c r="E17" i="8"/>
  <c r="E44" i="8" s="1"/>
  <c r="D17" i="8"/>
  <c r="E16" i="8"/>
  <c r="E43" i="8" s="1"/>
  <c r="D16" i="8"/>
  <c r="E15" i="8"/>
  <c r="E42" i="8" s="1"/>
  <c r="D15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E35" i="8" s="1"/>
  <c r="D8" i="8"/>
  <c r="E7" i="8"/>
  <c r="E34" i="8" s="1"/>
  <c r="D7" i="8"/>
  <c r="E6" i="8"/>
  <c r="E33" i="8" s="1"/>
  <c r="D6" i="8"/>
  <c r="E5" i="8"/>
  <c r="E32" i="8" s="1"/>
  <c r="D5" i="8"/>
  <c r="D3" i="8"/>
  <c r="E43" i="4"/>
  <c r="E47" i="4"/>
  <c r="E44" i="4"/>
  <c r="E42" i="4"/>
  <c r="E41" i="4"/>
  <c r="E40" i="4"/>
  <c r="E39" i="4"/>
  <c r="E24" i="4"/>
  <c r="E51" i="4" s="1"/>
  <c r="D24" i="4"/>
  <c r="E23" i="4"/>
  <c r="D23" i="4"/>
  <c r="E22" i="4"/>
  <c r="D22" i="4"/>
  <c r="E21" i="4"/>
  <c r="D21" i="4"/>
  <c r="E20" i="4"/>
  <c r="D20" i="4"/>
  <c r="E19" i="4"/>
  <c r="E46" i="4" s="1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E11" i="4"/>
  <c r="D11" i="4"/>
  <c r="E10" i="4"/>
  <c r="E37" i="4" s="1"/>
  <c r="D10" i="4"/>
  <c r="E9" i="4"/>
  <c r="E36" i="4" s="1"/>
  <c r="D9" i="4"/>
  <c r="E8" i="4"/>
  <c r="E35" i="4" s="1"/>
  <c r="D8" i="4"/>
  <c r="E7" i="4"/>
  <c r="E34" i="4" s="1"/>
  <c r="D7" i="4"/>
  <c r="E6" i="4"/>
  <c r="E33" i="4" s="1"/>
  <c r="D6" i="4"/>
  <c r="E5" i="4"/>
  <c r="E32" i="4" s="1"/>
  <c r="D5" i="4"/>
  <c r="D3" i="4"/>
  <c r="E51" i="3"/>
  <c r="E45" i="3"/>
  <c r="E47" i="3"/>
  <c r="E46" i="3"/>
  <c r="E44" i="3"/>
  <c r="E43" i="3"/>
  <c r="E42" i="3"/>
  <c r="E41" i="3"/>
  <c r="E40" i="3"/>
  <c r="E39" i="3"/>
  <c r="E37" i="3"/>
  <c r="E36" i="3"/>
  <c r="E34" i="3"/>
  <c r="E35" i="3"/>
  <c r="E5" i="3"/>
  <c r="E32" i="3" s="1"/>
  <c r="E6" i="3"/>
  <c r="E33" i="3" s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3" i="3"/>
  <c r="B46" i="1"/>
  <c r="B45" i="1"/>
  <c r="B44" i="1"/>
  <c r="B43" i="1"/>
  <c r="B37" i="1"/>
  <c r="B42" i="1"/>
  <c r="B41" i="1"/>
  <c r="B40" i="1"/>
  <c r="B39" i="1"/>
  <c r="B38" i="1"/>
  <c r="B36" i="1"/>
  <c r="B35" i="1"/>
  <c r="B30" i="1"/>
  <c r="B31" i="1"/>
  <c r="B32" i="1"/>
  <c r="B33" i="1"/>
  <c r="B29" i="1"/>
  <c r="B34" i="1"/>
  <c r="D25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10" i="1"/>
  <c r="D6" i="1"/>
  <c r="D7" i="1"/>
  <c r="D8" i="1"/>
  <c r="D9" i="1"/>
  <c r="D5" i="1"/>
</calcChain>
</file>

<file path=xl/sharedStrings.xml><?xml version="1.0" encoding="utf-8"?>
<sst xmlns="http://schemas.openxmlformats.org/spreadsheetml/2006/main" count="321" uniqueCount="113">
  <si>
    <t>United States, BEA, Gross Output, USD</t>
  </si>
  <si>
    <t>Private Industries, Manufacturing, Durable Goods, Computer &amp; Electronic Products</t>
  </si>
  <si>
    <t>Private Industries, Manufacturing, Durable Goods, Electrical Equipment, Appliances &amp; Components</t>
  </si>
  <si>
    <t>Private Industries, Manufacturing, Durable Goods, Fabricated Metal Products</t>
  </si>
  <si>
    <t>Private Industries, Manufacturing, Durable Goods, Furniture &amp; Related Products</t>
  </si>
  <si>
    <t>Private Industries, Manufacturing, Durable Goods, Machinery</t>
  </si>
  <si>
    <t>Private Industries, Manufacturing, Durable Goods, Motor Vehicles, Bodies &amp; Trailers &amp; Parts</t>
  </si>
  <si>
    <t>Private Industries, Manufacturing, Durable Goods, Nonmetallic Mineral Products</t>
  </si>
  <si>
    <t>Private Industries, Manufacturing, Durable Goods, Other Transportation Equipment</t>
  </si>
  <si>
    <t>Private Industries, Manufacturing, Durable Goods, Primary Metals</t>
  </si>
  <si>
    <t>Private Industries, Manufacturing, Durable Goods, Wood Products</t>
  </si>
  <si>
    <t>Private Industries, Manufacturing, Nondurable Goods, Apparel, Leather &amp; Allied Products</t>
  </si>
  <si>
    <t>Private Industries, Manufacturing, Nondurable Goods, Food, Beverage &amp; Tobacco Products</t>
  </si>
  <si>
    <t>Private Industries, Manufacturing, Nondurable Goods, Paper Products</t>
  </si>
  <si>
    <t>Private Industries, Manufacturing, Nondurable Goods, Petroleum &amp; Coal Products</t>
  </si>
  <si>
    <t>Private Industries, Manufacturing, Nondurable Goods, Plastics &amp; Rubber Products</t>
  </si>
  <si>
    <t>Private Industries, Manufacturing, Nondurable Goods, Textile Mills &amp; Textile Product Mills</t>
  </si>
  <si>
    <t>Private Industries, Mining, Oil &amp; Gas Extraction</t>
  </si>
  <si>
    <t>Private Industries, Mining, Mining, Except Oil &amp; Gas</t>
  </si>
  <si>
    <t>Private Industries, Agriculture, Forestry, Fishing &amp; Hunting</t>
  </si>
  <si>
    <t>Private Industries, Manufacturing, Nondurable Goods, Chemical Products</t>
  </si>
  <si>
    <t>United States, Foreign Trade, Census Bureau, Commodities, Import, USD</t>
  </si>
  <si>
    <t>NAICS, Manufacturing, Computers &amp; Electronic Products</t>
  </si>
  <si>
    <t>NAICS, Manufacturing, Electrical Equipment, Appliances &amp; Components</t>
  </si>
  <si>
    <t>NAICS, Manufacturing, Fabricated Metal Products</t>
  </si>
  <si>
    <t>NAICS, Manufacturing, Furniture &amp; Fixtures</t>
  </si>
  <si>
    <t>NAICS, Manufacturing, Machinery, Except Electrical</t>
  </si>
  <si>
    <t>NAICS, Manufacturing, Transportation Equipment</t>
  </si>
  <si>
    <t>NAICS, Manufacturing, Wood Products</t>
  </si>
  <si>
    <t>NAICS, Manufacturing, Apparel &amp; Accessories</t>
  </si>
  <si>
    <t>NAICS, Manufacturing, Leather &amp; Allied Products</t>
  </si>
  <si>
    <t>NAICS, Manufacturing, Food &amp; Kindred Products</t>
  </si>
  <si>
    <t>NAICS, Manufacturing, Beverages &amp; Tobacco</t>
  </si>
  <si>
    <t>NAICS, Manufacturing, Petroleum &amp; Coal Products</t>
  </si>
  <si>
    <t>NAICS, Manufacturing, Plastic &amp; Rubber Products</t>
  </si>
  <si>
    <t>NAICS, Manufacturing, Textile Mill Products</t>
  </si>
  <si>
    <t>NAICS, Mining, Oil &amp; Gas</t>
  </si>
  <si>
    <t>NAICS, Mining, Minerals &amp; Ores</t>
  </si>
  <si>
    <t>NAICS, Agricultural, Forestry &amp; Fishery Products, Total</t>
  </si>
  <si>
    <t>NAICS, Manufacturing, Chemicals</t>
  </si>
  <si>
    <t>NAICS, Manufacturing, Primary Metal Products</t>
  </si>
  <si>
    <t>NAICS, Manufacturing, Paper Products</t>
  </si>
  <si>
    <t>NAICS, Manufacturing, Nonmetallic Mineral Products</t>
  </si>
  <si>
    <t>Computers &amp; Electronic Products</t>
  </si>
  <si>
    <t>Electrical Equipment, Appliances &amp; Components</t>
  </si>
  <si>
    <t>Fabricated Metal Products</t>
  </si>
  <si>
    <t>Furniture &amp; Fixtures</t>
  </si>
  <si>
    <t>Machinery, Except Electrical</t>
  </si>
  <si>
    <t>Transportation Equipment</t>
  </si>
  <si>
    <t>Primary Metal Products</t>
  </si>
  <si>
    <t>Wood Products</t>
  </si>
  <si>
    <t>Apparel, Leather &amp; Allied Products</t>
  </si>
  <si>
    <t>Food, Beverage &amp; Tobacco Products</t>
  </si>
  <si>
    <t>Paper Products</t>
  </si>
  <si>
    <t>Petroleum &amp; Coal Products</t>
  </si>
  <si>
    <t>Plastic &amp; Rubber Products</t>
  </si>
  <si>
    <t>Textile Mill Products</t>
  </si>
  <si>
    <t>Oil &amp; Gas</t>
  </si>
  <si>
    <t>Minerals &amp; Ores</t>
  </si>
  <si>
    <t>Agricultural, Forestry &amp; Fishery Products, Total</t>
  </si>
  <si>
    <t>Chemicals</t>
  </si>
  <si>
    <t>United States, Foreign Trade, Census Bureau, Commodity &amp; Country, Import, China, USD</t>
  </si>
  <si>
    <t>Office Machines &amp; Automatic Data Processing Machines</t>
  </si>
  <si>
    <t>Telecommunications &amp; Sound Recording &amp; Reproducing Apparatus &amp; Equipment</t>
  </si>
  <si>
    <t>Electrical Machinery, Apparatus &amp; Appliances, N.E.S., &amp; Electrical Parts Thereof (Including Nonelectrical Counterparts of Household Type, N.E.S.)</t>
  </si>
  <si>
    <t>Manufactures of Metals, N.E.S.</t>
  </si>
  <si>
    <t>Furniture &amp; Parts Thereof; Bedding, Mattresses, Mattress Supports, Cushions &amp; Similar Stuffed Furnishings</t>
  </si>
  <si>
    <t>Power Generating Machinery &amp; Equipment</t>
  </si>
  <si>
    <t>Machinery Specialized for Particular Industries</t>
  </si>
  <si>
    <t>Metalworking Machinery</t>
  </si>
  <si>
    <t>General Industrial Machinery &amp; Equipment, N.E.S., &amp; Machine Parts, N.E.S.</t>
  </si>
  <si>
    <t>Road Vehicles (Including Air-Cushion Vehicles)</t>
  </si>
  <si>
    <t>Transport Equipment, N.E.S.</t>
  </si>
  <si>
    <t>Iron &amp; Steel</t>
  </si>
  <si>
    <t>Nonferrous Metals</t>
  </si>
  <si>
    <t>Cork &amp; Wood Manufactures Other than Furniture</t>
  </si>
  <si>
    <t>Articles of Apparel &amp; Clothing Accessories</t>
  </si>
  <si>
    <t>Footwear</t>
  </si>
  <si>
    <t>Travel Goods, Handbags &amp; Similar Containers</t>
  </si>
  <si>
    <t>Food &amp; Live Animals</t>
  </si>
  <si>
    <t>Beverages &amp; Tobacco</t>
  </si>
  <si>
    <t>Animal &amp; Vegetable Oils, Fats &amp; Waxes</t>
  </si>
  <si>
    <t>Paper, Paperboard, &amp; Articles of Paper Pulp, Paper or Paper Board</t>
  </si>
  <si>
    <t>Petroleum, Petroleum Products &amp; Related Materials</t>
  </si>
  <si>
    <t>Coal, Coke &amp; Briquettes</t>
  </si>
  <si>
    <t>Plastics in Nonprimary Forms</t>
  </si>
  <si>
    <t>Rubber Manufactures, N.E.S.</t>
  </si>
  <si>
    <t>Metalliferous Ores &amp; Metal Scrap</t>
  </si>
  <si>
    <t>Chemicals &amp; Related Products, N.E.S.</t>
  </si>
  <si>
    <t>Textile Yarn, Fabrics, Made-Up Articles, N.E.S., &amp; Related Products</t>
  </si>
  <si>
    <t>United States, Foreign Trade, Census Bureau, Commodity &amp; Country, Import, Mexico, USD</t>
  </si>
  <si>
    <t>United States, Foreign Trade, Census Bureau, Commodity &amp; Country, Import, Canada, USD</t>
  </si>
  <si>
    <t>World</t>
  </si>
  <si>
    <t>Mexico</t>
  </si>
  <si>
    <t>Canada</t>
  </si>
  <si>
    <t>China</t>
  </si>
  <si>
    <t>United States, Foreign Trade, Census Bureau, Commodity &amp; Country, Import, USD</t>
  </si>
  <si>
    <t>Everyone Else</t>
  </si>
  <si>
    <t>Computer &amp; Electronic Products</t>
  </si>
  <si>
    <t>Furniture &amp; Related Products</t>
  </si>
  <si>
    <t>Machinery</t>
  </si>
  <si>
    <t>Motor Vehicles, Bodies &amp; Trailers &amp; Parts</t>
  </si>
  <si>
    <t>Other Transportation Equipment</t>
  </si>
  <si>
    <t>Primary Metals</t>
  </si>
  <si>
    <t>Plastics &amp; Rubber Products</t>
  </si>
  <si>
    <t>Chemical Products</t>
  </si>
  <si>
    <t>Textile Mills &amp; Textile Products</t>
  </si>
  <si>
    <t>United States, Labor Turnover, Layoffs &amp; Discharges</t>
  </si>
  <si>
    <t>Government</t>
  </si>
  <si>
    <t>Retail</t>
  </si>
  <si>
    <t>Total</t>
  </si>
  <si>
    <t>Total-(Government+Retail)</t>
  </si>
  <si>
    <t>Canada, Business Surveys, S&amp;P Global, Manufacturing, Manufacturing PMI, SA,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</si>
</sst>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9" fontId="0" fillId="0" borderId="0" xfId="1" applyFont="1"/>
    <xf numFmtId="164" fontId="0" fillId="0" borderId="0" xfId="1" applyNumberFormat="1" applyFont="1"/>
    <xf numFmtId="164" fontId="0" fillId="0" borderId="0" xfId="0" applyNumberFormat="1"/>
    <xf numFmtId="0" fontId="0" fillId="2" borderId="0" xfId="0" applyFill="1"/>
    <xf numFmtId="9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/>
              <a:t>Import</a:t>
            </a:r>
            <a:r>
              <a:rPr lang="fr-FR" baseline="0"/>
              <a:t> value from tariffed countries as a share of US domestic production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907745906761657"/>
          <c:y val="0.13654056552596974"/>
          <c:w val="0.46378567913385826"/>
          <c:h val="0.7557104919102465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'US exposure by sector Graph'!$C$2</c:f>
              <c:strCache>
                <c:ptCount val="1"/>
                <c:pt idx="0">
                  <c:v>Mexico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'US exposure by sector Graph'!$K$3:$K$18</c:f>
              <c:strCache>
                <c:ptCount val="16"/>
                <c:pt idx="0">
                  <c:v>Computer &amp; Electronic Products</c:v>
                </c:pt>
                <c:pt idx="1">
                  <c:v>Electrical Equipment, Appliances &amp; Components</c:v>
                </c:pt>
                <c:pt idx="2">
                  <c:v>Fabricated Metal Products</c:v>
                </c:pt>
                <c:pt idx="3">
                  <c:v>Furniture &amp; Related Products</c:v>
                </c:pt>
                <c:pt idx="4">
                  <c:v>Machinery</c:v>
                </c:pt>
                <c:pt idx="5">
                  <c:v>Motor Vehicles, Bodies &amp; Trailers &amp; Parts</c:v>
                </c:pt>
                <c:pt idx="6">
                  <c:v>Other Transportation Equipment</c:v>
                </c:pt>
                <c:pt idx="7">
                  <c:v>Primary Metals</c:v>
                </c:pt>
                <c:pt idx="8">
                  <c:v>Wood Products</c:v>
                </c:pt>
                <c:pt idx="9">
                  <c:v>Apparel, Leather &amp; Allied Products</c:v>
                </c:pt>
                <c:pt idx="10">
                  <c:v>Food, Beverage &amp; Tobacco Products</c:v>
                </c:pt>
                <c:pt idx="11">
                  <c:v>Paper Products</c:v>
                </c:pt>
                <c:pt idx="12">
                  <c:v>Petroleum &amp; Coal Products</c:v>
                </c:pt>
                <c:pt idx="13">
                  <c:v>Plastics &amp; Rubber Products</c:v>
                </c:pt>
                <c:pt idx="14">
                  <c:v>Textile Mills &amp; Textile Products</c:v>
                </c:pt>
                <c:pt idx="15">
                  <c:v>Chemical Products</c:v>
                </c:pt>
              </c:strCache>
            </c:strRef>
          </c:cat>
          <c:val>
            <c:numRef>
              <c:f>'US exposure by sector Graph'!$C$3:$C$18</c:f>
              <c:numCache>
                <c:formatCode>0%</c:formatCode>
                <c:ptCount val="16"/>
                <c:pt idx="0">
                  <c:v>0.13459309156038649</c:v>
                </c:pt>
                <c:pt idx="1">
                  <c:v>0.35619214832242713</c:v>
                </c:pt>
                <c:pt idx="2">
                  <c:v>2.4564262082947173E-2</c:v>
                </c:pt>
                <c:pt idx="3">
                  <c:v>0.13916060763906057</c:v>
                </c:pt>
                <c:pt idx="4">
                  <c:v>0.11250090703097346</c:v>
                </c:pt>
                <c:pt idx="5">
                  <c:v>0.16540940284519368</c:v>
                </c:pt>
                <c:pt idx="6">
                  <c:v>5.9610025795564124E-3</c:v>
                </c:pt>
                <c:pt idx="7">
                  <c:v>2.7698581592975856E-2</c:v>
                </c:pt>
                <c:pt idx="8">
                  <c:v>3.1012739122703021E-3</c:v>
                </c:pt>
                <c:pt idx="9">
                  <c:v>0.18577717743697478</c:v>
                </c:pt>
                <c:pt idx="10">
                  <c:v>3.8631607220715375E-2</c:v>
                </c:pt>
                <c:pt idx="11">
                  <c:v>8.1975583628318589E-3</c:v>
                </c:pt>
                <c:pt idx="12">
                  <c:v>1.9533908780329991E-2</c:v>
                </c:pt>
                <c:pt idx="13">
                  <c:v>2.1165165706630944E-2</c:v>
                </c:pt>
                <c:pt idx="14">
                  <c:v>5.5098894008016035E-2</c:v>
                </c:pt>
                <c:pt idx="15">
                  <c:v>9.968397165339031E-3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8B9-BD37-33D3F966756A}"/>
            </c:ext>
          </c:extLst>
        </c:ser>
        <c:ser>
          <c:idx val="1"/>
          <c:order val="1"/>
          <c:tx>
            <c:strRef>
              <c:f>'US exposure by sector Graph'!$D$2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'US exposure by sector Graph'!$K$3:$K$18</c:f>
              <c:strCache>
                <c:ptCount val="16"/>
                <c:pt idx="0">
                  <c:v>Computer &amp; Electronic Products</c:v>
                </c:pt>
                <c:pt idx="1">
                  <c:v>Electrical Equipment, Appliances &amp; Components</c:v>
                </c:pt>
                <c:pt idx="2">
                  <c:v>Fabricated Metal Products</c:v>
                </c:pt>
                <c:pt idx="3">
                  <c:v>Furniture &amp; Related Products</c:v>
                </c:pt>
                <c:pt idx="4">
                  <c:v>Machinery</c:v>
                </c:pt>
                <c:pt idx="5">
                  <c:v>Motor Vehicles, Bodies &amp; Trailers &amp; Parts</c:v>
                </c:pt>
                <c:pt idx="6">
                  <c:v>Other Transportation Equipment</c:v>
                </c:pt>
                <c:pt idx="7">
                  <c:v>Primary Metals</c:v>
                </c:pt>
                <c:pt idx="8">
                  <c:v>Wood Products</c:v>
                </c:pt>
                <c:pt idx="9">
                  <c:v>Apparel, Leather &amp; Allied Products</c:v>
                </c:pt>
                <c:pt idx="10">
                  <c:v>Food, Beverage &amp; Tobacco Products</c:v>
                </c:pt>
                <c:pt idx="11">
                  <c:v>Paper Products</c:v>
                </c:pt>
                <c:pt idx="12">
                  <c:v>Petroleum &amp; Coal Products</c:v>
                </c:pt>
                <c:pt idx="13">
                  <c:v>Plastics &amp; Rubber Products</c:v>
                </c:pt>
                <c:pt idx="14">
                  <c:v>Textile Mills &amp; Textile Products</c:v>
                </c:pt>
                <c:pt idx="15">
                  <c:v>Chemical Products</c:v>
                </c:pt>
              </c:strCache>
            </c:strRef>
          </c:cat>
          <c:val>
            <c:numRef>
              <c:f>'US exposure by sector Graph'!$D$3:$D$18</c:f>
              <c:numCache>
                <c:formatCode>0%</c:formatCode>
                <c:ptCount val="16"/>
                <c:pt idx="0">
                  <c:v>7.9222762439613535E-3</c:v>
                </c:pt>
                <c:pt idx="1">
                  <c:v>4.0114751748958954E-2</c:v>
                </c:pt>
                <c:pt idx="2">
                  <c:v>1.6466388547265988E-2</c:v>
                </c:pt>
                <c:pt idx="3">
                  <c:v>5.5139456279357228E-2</c:v>
                </c:pt>
                <c:pt idx="4">
                  <c:v>7.0282569796460179E-2</c:v>
                </c:pt>
                <c:pt idx="5">
                  <c:v>7.1220017753184914E-2</c:v>
                </c:pt>
                <c:pt idx="6">
                  <c:v>2.1169559402121504E-2</c:v>
                </c:pt>
                <c:pt idx="7">
                  <c:v>7.9388271241768574E-2</c:v>
                </c:pt>
                <c:pt idx="8">
                  <c:v>3.1720573272080617E-2</c:v>
                </c:pt>
                <c:pt idx="9">
                  <c:v>3.6646869663865544E-2</c:v>
                </c:pt>
                <c:pt idx="10">
                  <c:v>3.5312537490252587E-2</c:v>
                </c:pt>
                <c:pt idx="11">
                  <c:v>3.567531434119961E-2</c:v>
                </c:pt>
                <c:pt idx="12">
                  <c:v>0.14337816386696581</c:v>
                </c:pt>
                <c:pt idx="13">
                  <c:v>2.1608448978566643E-2</c:v>
                </c:pt>
                <c:pt idx="14">
                  <c:v>2.1373388737474949E-2</c:v>
                </c:pt>
                <c:pt idx="15">
                  <c:v>3.299967408878958E-2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50-41EC-9DE0-7ECE1936C3A7}"/>
            </c:ext>
          </c:extLst>
        </c:ser>
        <c:ser>
          <c:idx val="2"/>
          <c:order val="2"/>
          <c:tx>
            <c:strRef>
              <c:f>'US exposure by sector Graph'!$E$2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'US exposure by sector Graph'!$K$3:$K$18</c:f>
              <c:strCache>
                <c:ptCount val="16"/>
                <c:pt idx="0">
                  <c:v>Computer &amp; Electronic Products</c:v>
                </c:pt>
                <c:pt idx="1">
                  <c:v>Electrical Equipment, Appliances &amp; Components</c:v>
                </c:pt>
                <c:pt idx="2">
                  <c:v>Fabricated Metal Products</c:v>
                </c:pt>
                <c:pt idx="3">
                  <c:v>Furniture &amp; Related Products</c:v>
                </c:pt>
                <c:pt idx="4">
                  <c:v>Machinery</c:v>
                </c:pt>
                <c:pt idx="5">
                  <c:v>Motor Vehicles, Bodies &amp; Trailers &amp; Parts</c:v>
                </c:pt>
                <c:pt idx="6">
                  <c:v>Other Transportation Equipment</c:v>
                </c:pt>
                <c:pt idx="7">
                  <c:v>Primary Metals</c:v>
                </c:pt>
                <c:pt idx="8">
                  <c:v>Wood Products</c:v>
                </c:pt>
                <c:pt idx="9">
                  <c:v>Apparel, Leather &amp; Allied Products</c:v>
                </c:pt>
                <c:pt idx="10">
                  <c:v>Food, Beverage &amp; Tobacco Products</c:v>
                </c:pt>
                <c:pt idx="11">
                  <c:v>Paper Products</c:v>
                </c:pt>
                <c:pt idx="12">
                  <c:v>Petroleum &amp; Coal Products</c:v>
                </c:pt>
                <c:pt idx="13">
                  <c:v>Plastics &amp; Rubber Products</c:v>
                </c:pt>
                <c:pt idx="14">
                  <c:v>Textile Mills &amp; Textile Products</c:v>
                </c:pt>
                <c:pt idx="15">
                  <c:v>Chemical Products</c:v>
                </c:pt>
              </c:strCache>
            </c:strRef>
          </c:cat>
          <c:val>
            <c:numRef>
              <c:f>'US exposure by sector Graph'!$E$3:$E$18</c:f>
              <c:numCache>
                <c:formatCode>0%</c:formatCode>
                <c:ptCount val="16"/>
                <c:pt idx="0">
                  <c:v>0.28781431286714976</c:v>
                </c:pt>
                <c:pt idx="1">
                  <c:v>0.3124149258596074</c:v>
                </c:pt>
                <c:pt idx="2">
                  <c:v>4.4973571051899905E-2</c:v>
                </c:pt>
                <c:pt idx="3">
                  <c:v>0.17338609752781212</c:v>
                </c:pt>
                <c:pt idx="4">
                  <c:v>7.6618120338495577E-2</c:v>
                </c:pt>
                <c:pt idx="5">
                  <c:v>1.9971222963582551E-2</c:v>
                </c:pt>
                <c:pt idx="6">
                  <c:v>2.0521049710703954E-3</c:v>
                </c:pt>
                <c:pt idx="7">
                  <c:v>9.5576289495139539E-3</c:v>
                </c:pt>
                <c:pt idx="8">
                  <c:v>1.1312702388855957E-2</c:v>
                </c:pt>
                <c:pt idx="9">
                  <c:v>1.3282186914285714</c:v>
                </c:pt>
                <c:pt idx="10">
                  <c:v>2.9099229764085483E-3</c:v>
                </c:pt>
                <c:pt idx="11">
                  <c:v>1.3707301637168141E-2</c:v>
                </c:pt>
                <c:pt idx="12">
                  <c:v>1.7622330556454221E-4</c:v>
                </c:pt>
                <c:pt idx="13">
                  <c:v>1.1386012538513061E-2</c:v>
                </c:pt>
                <c:pt idx="14">
                  <c:v>0.1993855616232465</c:v>
                </c:pt>
                <c:pt idx="15">
                  <c:v>2.2148407132310081E-2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50-41EC-9DE0-7ECE1936C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913824303"/>
        <c:axId val="1913824783"/>
      </c:barChart>
      <c:catAx>
        <c:axId val="19138243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13824783"/>
        <c:crosses val="autoZero"/>
        <c:auto val="1"/>
        <c:lblAlgn val="ctr"/>
        <c:lblOffset val="100"/>
        <c:noMultiLvlLbl val="0"/>
      </c:catAx>
      <c:valAx>
        <c:axId val="1913824783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13824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301624</xdr:colOff>
      <xdr:row>20</xdr:row>
      <xdr:rowOff>12700</xdr:rowOff>
    </xdr:from>
    <xdr:to>
      <xdr:col>7</xdr:col>
      <xdr:colOff>317500</xdr:colOff>
      <xdr:row>50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603250</xdr:colOff>
          <xdr:row>1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8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0.52632</cdr:x>
      <cdr:y>0.94966</cdr:y>
    </cdr:from>
    <cdr:to>
      <cdr:x>1</cdr:x>
      <cdr:y>1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06814930-B559-2FB9-7A34-807581B8E6EE}"/>
            </a:ext>
          </a:extLst>
        </cdr:cNvPr>
        <cdr:cNvSpPr txBox="1"/>
      </cdr:nvSpPr>
      <cdr:spPr>
        <a:xfrm xmlns:a="http://schemas.openxmlformats.org/drawingml/2006/main">
          <a:off x="3368846" y="3952876"/>
          <a:ext cx="3031954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800" i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Source: US</a:t>
          </a:r>
          <a:r>
            <a:rPr lang="fr-FR" sz="800" i="1" baseline="0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Census Bureau</a:t>
          </a:r>
          <a:r>
            <a:rPr lang="fr-FR" sz="800" i="1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, Coface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82550</xdr:colOff>
          <xdr:row>1</xdr:row>
          <xdr:rowOff>101600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82550</xdr:colOff>
          <xdr:row>1</xdr:row>
          <xdr:rowOff>101600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2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603250</xdr:colOff>
          <xdr:row>1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603250</xdr:colOff>
          <xdr:row>1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603250</xdr:colOff>
          <xdr:row>1</xdr:row>
          <xdr:rowOff>38100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5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603250</xdr:colOff>
          <xdr:row>1</xdr:row>
          <xdr:rowOff>38100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603250</xdr:colOff>
          <xdr:row>1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7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Custom 4">
    <a:dk1>
      <a:srgbClr val="03375F"/>
    </a:dk1>
    <a:lt1>
      <a:sysClr val="window" lastClr="FFFFFF"/>
    </a:lt1>
    <a:dk2>
      <a:srgbClr val="0BB18F"/>
    </a:dk2>
    <a:lt2>
      <a:srgbClr val="FB0024"/>
    </a:lt2>
    <a:accent1>
      <a:srgbClr val="1226AA"/>
    </a:accent1>
    <a:accent2>
      <a:srgbClr val="5FD1E0"/>
    </a:accent2>
    <a:accent3>
      <a:srgbClr val="E06E2B"/>
    </a:accent3>
    <a:accent4>
      <a:srgbClr val="E3E335"/>
    </a:accent4>
    <a:accent5>
      <a:srgbClr val="C028C3"/>
    </a:accent5>
    <a:accent6>
      <a:srgbClr val="E81F76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5.emf"/><Relationship Id="rId4" Type="http://schemas.openxmlformats.org/officeDocument/2006/relationships/oleObject" Target="../embeddings/oleObject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7.emf"/><Relationship Id="rId4" Type="http://schemas.openxmlformats.org/officeDocument/2006/relationships/oleObject" Target="../embeddings/oleObject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8.e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45E44-0E03-4527-9BA3-CFB1145178B6}">
  <dimension ref="A2:K18"/>
  <sheetViews>
    <sheetView zoomScale="70" zoomScaleNormal="70" workbookViewId="0">
      <selection activeCell="H9" sqref="H9"/>
    </sheetView>
  </sheetViews>
  <sheetFormatPr defaultColWidth="10.90625" defaultRowHeight="14.5" x14ac:dyDescent="0.35"/>
  <cols>
    <col min="1" max="1" width="81" bestFit="1" customWidth="1"/>
    <col min="2" max="2" width="11.81640625" bestFit="1" customWidth="1"/>
  </cols>
  <sheetData>
    <row r="2" spans="1:11" x14ac:dyDescent="0.35">
      <c r="B2" t="s">
        <v>97</v>
      </c>
      <c r="C2" t="s">
        <v>93</v>
      </c>
      <c r="D2" t="s">
        <v>94</v>
      </c>
      <c r="E2" t="s">
        <v>95</v>
      </c>
      <c r="F2" t="s">
        <v>92</v>
      </c>
    </row>
    <row r="3" spans="1:11" x14ac:dyDescent="0.35">
      <c r="A3" t="s">
        <v>1</v>
      </c>
      <c r="B3" s="6">
        <f>F3-(C3+D3+E3)</f>
        <v>0.35101546343478263</v>
      </c>
      <c r="C3" s="6">
        <v>0.13459309156038649</v>
      </c>
      <c r="D3" s="6">
        <v>7.9222762439613535E-3</v>
      </c>
      <c r="E3" s="6">
        <v>0.28781431286714976</v>
      </c>
      <c r="F3" s="6">
        <v>0.7813451441062802</v>
      </c>
      <c r="K3" t="s">
        <v>98</v>
      </c>
    </row>
    <row r="4" spans="1:11" x14ac:dyDescent="0.35">
      <c r="A4" t="s">
        <v>2</v>
      </c>
      <c r="B4" s="6">
        <f t="shared" ref="B4:B18" si="0">F4-(C4+D4+E4)</f>
        <v>0.91634189669839383</v>
      </c>
      <c r="C4" s="6">
        <v>0.35619214832242713</v>
      </c>
      <c r="D4" s="6">
        <v>4.0114751748958954E-2</v>
      </c>
      <c r="E4" s="6">
        <v>0.3124149258596074</v>
      </c>
      <c r="F4" s="6">
        <v>1.6250637226293874</v>
      </c>
      <c r="K4" t="s">
        <v>44</v>
      </c>
    </row>
    <row r="5" spans="1:11" x14ac:dyDescent="0.35">
      <c r="A5" t="s">
        <v>3</v>
      </c>
      <c r="B5" s="6">
        <f t="shared" si="0"/>
        <v>7.5411970340593146E-2</v>
      </c>
      <c r="C5" s="6">
        <v>2.4564262082947173E-2</v>
      </c>
      <c r="D5" s="6">
        <v>1.6466388547265988E-2</v>
      </c>
      <c r="E5" s="6">
        <v>4.4973571051899905E-2</v>
      </c>
      <c r="F5" s="6">
        <v>0.16141619202270621</v>
      </c>
      <c r="K5" t="s">
        <v>45</v>
      </c>
    </row>
    <row r="6" spans="1:11" x14ac:dyDescent="0.35">
      <c r="A6" t="s">
        <v>4</v>
      </c>
      <c r="B6" s="6">
        <f t="shared" si="0"/>
        <v>0.28790875720642772</v>
      </c>
      <c r="C6" s="6">
        <v>0.13916060763906057</v>
      </c>
      <c r="D6" s="6">
        <v>5.5139456279357228E-2</v>
      </c>
      <c r="E6" s="6">
        <v>0.17338609752781212</v>
      </c>
      <c r="F6" s="6">
        <v>0.65559491865265762</v>
      </c>
      <c r="K6" t="s">
        <v>99</v>
      </c>
    </row>
    <row r="7" spans="1:11" x14ac:dyDescent="0.35">
      <c r="A7" t="s">
        <v>5</v>
      </c>
      <c r="B7" s="6">
        <f t="shared" si="0"/>
        <v>0.43361537033628322</v>
      </c>
      <c r="C7" s="6">
        <v>0.11250090703097346</v>
      </c>
      <c r="D7" s="6">
        <v>7.0282569796460179E-2</v>
      </c>
      <c r="E7" s="6">
        <v>7.6618120338495577E-2</v>
      </c>
      <c r="F7" s="6">
        <v>0.69301696750221242</v>
      </c>
      <c r="K7" t="s">
        <v>100</v>
      </c>
    </row>
    <row r="8" spans="1:11" x14ac:dyDescent="0.35">
      <c r="A8" t="s">
        <v>6</v>
      </c>
      <c r="B8" s="6">
        <f t="shared" si="0"/>
        <v>0.21515292240509587</v>
      </c>
      <c r="C8" s="6">
        <v>0.16540940284519368</v>
      </c>
      <c r="D8" s="6">
        <v>7.1220017753184914E-2</v>
      </c>
      <c r="E8" s="6">
        <v>1.9971222963582551E-2</v>
      </c>
      <c r="F8" s="6">
        <v>0.47175356596705703</v>
      </c>
      <c r="K8" t="s">
        <v>101</v>
      </c>
    </row>
    <row r="9" spans="1:11" x14ac:dyDescent="0.35">
      <c r="A9" t="s">
        <v>8</v>
      </c>
      <c r="B9" s="6">
        <f t="shared" si="0"/>
        <v>5.7484324279170683E-2</v>
      </c>
      <c r="C9" s="6">
        <v>5.9610025795564124E-3</v>
      </c>
      <c r="D9" s="6">
        <v>2.1169559402121504E-2</v>
      </c>
      <c r="E9" s="6">
        <v>2.0521049710703954E-3</v>
      </c>
      <c r="F9" s="6">
        <v>8.6666991231918997E-2</v>
      </c>
      <c r="K9" t="s">
        <v>102</v>
      </c>
    </row>
    <row r="10" spans="1:11" x14ac:dyDescent="0.35">
      <c r="A10" t="s">
        <v>9</v>
      </c>
      <c r="B10" s="6">
        <f t="shared" si="0"/>
        <v>0.19833984863593604</v>
      </c>
      <c r="C10" s="6">
        <v>2.7698581592975856E-2</v>
      </c>
      <c r="D10" s="6">
        <v>7.9388271241768574E-2</v>
      </c>
      <c r="E10" s="6">
        <v>9.5576289495139539E-3</v>
      </c>
      <c r="F10" s="6">
        <v>0.31498433042019441</v>
      </c>
      <c r="K10" t="s">
        <v>103</v>
      </c>
    </row>
    <row r="11" spans="1:11" x14ac:dyDescent="0.35">
      <c r="A11" t="s">
        <v>10</v>
      </c>
      <c r="B11" s="6">
        <f t="shared" si="0"/>
        <v>3.2857916407824546E-2</v>
      </c>
      <c r="C11" s="6">
        <v>3.1012739122703021E-3</v>
      </c>
      <c r="D11" s="6">
        <v>3.1720573272080617E-2</v>
      </c>
      <c r="E11" s="6">
        <v>1.1312702388855957E-2</v>
      </c>
      <c r="F11" s="6">
        <v>7.8992465981031421E-2</v>
      </c>
      <c r="K11" t="s">
        <v>50</v>
      </c>
    </row>
    <row r="12" spans="1:11" x14ac:dyDescent="0.35">
      <c r="A12" t="s">
        <v>11</v>
      </c>
      <c r="B12" s="6">
        <f t="shared" si="0"/>
        <v>3.6160839443277313</v>
      </c>
      <c r="C12" s="6">
        <v>0.18577717743697478</v>
      </c>
      <c r="D12" s="6">
        <v>3.6646869663865544E-2</v>
      </c>
      <c r="E12" s="6">
        <v>1.3282186914285714</v>
      </c>
      <c r="F12" s="6">
        <v>5.166726682857143</v>
      </c>
      <c r="K12" t="s">
        <v>51</v>
      </c>
    </row>
    <row r="13" spans="1:11" x14ac:dyDescent="0.35">
      <c r="A13" t="s">
        <v>12</v>
      </c>
      <c r="B13" s="6">
        <f t="shared" si="0"/>
        <v>9.5010530923404973E-2</v>
      </c>
      <c r="C13" s="6">
        <v>3.8631607220715375E-2</v>
      </c>
      <c r="D13" s="6">
        <v>3.5312537490252587E-2</v>
      </c>
      <c r="E13" s="6">
        <v>2.9099229764085483E-3</v>
      </c>
      <c r="F13" s="6">
        <v>0.17186459861078149</v>
      </c>
      <c r="K13" t="s">
        <v>52</v>
      </c>
    </row>
    <row r="14" spans="1:11" x14ac:dyDescent="0.35">
      <c r="A14" t="s">
        <v>13</v>
      </c>
      <c r="B14" s="6">
        <f t="shared" si="0"/>
        <v>3.6395832059980329E-2</v>
      </c>
      <c r="C14" s="6">
        <v>8.1975583628318589E-3</v>
      </c>
      <c r="D14" s="6">
        <v>3.567531434119961E-2</v>
      </c>
      <c r="E14" s="6">
        <v>1.3707301637168141E-2</v>
      </c>
      <c r="F14" s="6">
        <v>9.3976006401179937E-2</v>
      </c>
      <c r="K14" t="s">
        <v>53</v>
      </c>
    </row>
    <row r="15" spans="1:11" x14ac:dyDescent="0.35">
      <c r="A15" t="s">
        <v>14</v>
      </c>
      <c r="B15" s="6">
        <f t="shared" si="0"/>
        <v>0.14886962855552027</v>
      </c>
      <c r="C15" s="6">
        <v>1.9533908780329991E-2</v>
      </c>
      <c r="D15" s="6">
        <v>0.14337816386696581</v>
      </c>
      <c r="E15" s="6">
        <v>1.7622330556454221E-4</v>
      </c>
      <c r="F15" s="6">
        <v>0.31195792450838061</v>
      </c>
      <c r="K15" t="s">
        <v>54</v>
      </c>
    </row>
    <row r="16" spans="1:11" x14ac:dyDescent="0.35">
      <c r="A16" t="s">
        <v>15</v>
      </c>
      <c r="B16" s="6">
        <f t="shared" si="0"/>
        <v>8.7700292612190228E-2</v>
      </c>
      <c r="C16" s="6">
        <v>2.1165165706630944E-2</v>
      </c>
      <c r="D16" s="6">
        <v>2.1608448978566643E-2</v>
      </c>
      <c r="E16" s="6">
        <v>1.1386012538513061E-2</v>
      </c>
      <c r="F16" s="6">
        <v>0.14185991983590088</v>
      </c>
      <c r="K16" t="s">
        <v>104</v>
      </c>
    </row>
    <row r="17" spans="1:11" x14ac:dyDescent="0.35">
      <c r="A17" t="s">
        <v>16</v>
      </c>
      <c r="B17" s="6">
        <f t="shared" si="0"/>
        <v>0.3315078628857715</v>
      </c>
      <c r="C17" s="6">
        <v>5.5098894008016035E-2</v>
      </c>
      <c r="D17" s="6">
        <v>2.1373388737474949E-2</v>
      </c>
      <c r="E17" s="6">
        <v>0.1993855616232465</v>
      </c>
      <c r="F17" s="6">
        <v>0.607365707254509</v>
      </c>
      <c r="K17" t="s">
        <v>106</v>
      </c>
    </row>
    <row r="18" spans="1:11" x14ac:dyDescent="0.35">
      <c r="A18" t="s">
        <v>20</v>
      </c>
      <c r="B18" s="6">
        <f t="shared" si="0"/>
        <v>0.28629739518360209</v>
      </c>
      <c r="C18" s="6">
        <v>9.968397165339031E-3</v>
      </c>
      <c r="D18" s="6">
        <v>3.299967408878958E-2</v>
      </c>
      <c r="E18" s="6">
        <v>2.2148407132310081E-2</v>
      </c>
      <c r="F18" s="6">
        <v>0.35141387357004078</v>
      </c>
      <c r="K18" t="s">
        <v>105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F4E17-0E65-4661-82BE-DBBF8B6C35FB}">
  <dimension ref="A3:E390"/>
  <sheetViews>
    <sheetView tabSelected="1" workbookViewId="0"/>
  </sheetViews>
  <sheetFormatPr defaultColWidth="10.90625" defaultRowHeight="14.5" x14ac:dyDescent="0.35"/>
  <cols>
    <col min="1" max="1" width="10.36328125" bestFit="1" customWidth="1"/>
    <col min="2" max="2" width="11" bestFit="1" customWidth="1"/>
    <col min="3" max="3" width="6" bestFit="1" customWidth="1"/>
    <col min="4" max="5" width="7" bestFit="1" customWidth="1"/>
  </cols>
  <sheetData>
    <row r="3" spans="1:5" x14ac:dyDescent="0.35">
      <c r="A3" t="s">
        <v>107</v>
      </c>
    </row>
    <row r="4" spans="1:5" x14ac:dyDescent="0.35">
      <c r="B4" t="s">
        <v>108</v>
      </c>
      <c r="C4" t="s">
        <v>109</v>
      </c>
      <c r="D4" t="s">
        <v>110</v>
      </c>
      <c r="E4" t="s">
        <v>111</v>
      </c>
    </row>
    <row r="5" spans="1:5" x14ac:dyDescent="0.35">
      <c r="A5" s="1">
        <v>45689</v>
      </c>
      <c r="B5">
        <v>62242</v>
      </c>
      <c r="C5">
        <v>38956</v>
      </c>
      <c r="D5">
        <v>172017</v>
      </c>
      <c r="E5">
        <v>70819</v>
      </c>
    </row>
    <row r="6" spans="1:5" x14ac:dyDescent="0.35">
      <c r="A6" s="1">
        <v>45658</v>
      </c>
      <c r="B6">
        <v>288</v>
      </c>
      <c r="C6">
        <v>6419</v>
      </c>
      <c r="D6">
        <v>49795</v>
      </c>
      <c r="E6">
        <v>43088</v>
      </c>
    </row>
    <row r="7" spans="1:5" x14ac:dyDescent="0.35">
      <c r="A7" s="1">
        <v>45627</v>
      </c>
      <c r="B7">
        <v>214</v>
      </c>
      <c r="C7">
        <v>3283</v>
      </c>
      <c r="D7">
        <v>38792</v>
      </c>
      <c r="E7">
        <v>35295</v>
      </c>
    </row>
    <row r="8" spans="1:5" x14ac:dyDescent="0.35">
      <c r="A8" s="1">
        <v>45597</v>
      </c>
      <c r="B8">
        <v>415</v>
      </c>
      <c r="C8">
        <v>2267</v>
      </c>
      <c r="D8">
        <v>57727</v>
      </c>
      <c r="E8">
        <v>55045</v>
      </c>
    </row>
    <row r="9" spans="1:5" x14ac:dyDescent="0.35">
      <c r="A9" s="1">
        <v>45566</v>
      </c>
      <c r="B9">
        <v>7</v>
      </c>
      <c r="C9">
        <v>7696</v>
      </c>
      <c r="D9">
        <v>55597</v>
      </c>
      <c r="E9">
        <v>47894</v>
      </c>
    </row>
    <row r="10" spans="1:5" x14ac:dyDescent="0.35">
      <c r="A10" s="1">
        <v>45536</v>
      </c>
      <c r="B10">
        <v>123</v>
      </c>
      <c r="C10">
        <v>3951</v>
      </c>
      <c r="D10">
        <v>72821</v>
      </c>
      <c r="E10">
        <v>68747</v>
      </c>
    </row>
    <row r="11" spans="1:5" x14ac:dyDescent="0.35">
      <c r="A11" s="1">
        <v>45505</v>
      </c>
      <c r="B11">
        <v>2</v>
      </c>
      <c r="C11">
        <v>1412</v>
      </c>
      <c r="D11">
        <v>75891</v>
      </c>
      <c r="E11">
        <v>74477</v>
      </c>
    </row>
    <row r="12" spans="1:5" x14ac:dyDescent="0.35">
      <c r="A12" s="1">
        <v>45474</v>
      </c>
      <c r="B12">
        <v>619</v>
      </c>
      <c r="C12">
        <v>610</v>
      </c>
      <c r="D12">
        <v>25885</v>
      </c>
      <c r="E12">
        <v>24656</v>
      </c>
    </row>
    <row r="13" spans="1:5" x14ac:dyDescent="0.35">
      <c r="A13" s="1">
        <v>45444</v>
      </c>
      <c r="B13">
        <v>670</v>
      </c>
      <c r="C13">
        <v>2191</v>
      </c>
      <c r="D13">
        <v>48786</v>
      </c>
      <c r="E13">
        <v>45925</v>
      </c>
    </row>
    <row r="14" spans="1:5" x14ac:dyDescent="0.35">
      <c r="A14" s="1">
        <v>45413</v>
      </c>
      <c r="B14">
        <v>130</v>
      </c>
      <c r="C14">
        <v>4044</v>
      </c>
      <c r="D14">
        <v>63816</v>
      </c>
      <c r="E14">
        <v>59642</v>
      </c>
    </row>
    <row r="15" spans="1:5" x14ac:dyDescent="0.35">
      <c r="A15" s="1">
        <v>45383</v>
      </c>
      <c r="B15">
        <v>0</v>
      </c>
      <c r="C15">
        <v>4084</v>
      </c>
      <c r="D15">
        <v>64789</v>
      </c>
      <c r="E15">
        <v>60705</v>
      </c>
    </row>
    <row r="16" spans="1:5" x14ac:dyDescent="0.35">
      <c r="A16" s="1">
        <v>45352</v>
      </c>
      <c r="B16">
        <v>36044</v>
      </c>
      <c r="C16">
        <v>5397</v>
      </c>
      <c r="D16">
        <v>90309</v>
      </c>
      <c r="E16">
        <v>48868</v>
      </c>
    </row>
    <row r="17" spans="1:5" x14ac:dyDescent="0.35">
      <c r="A17" s="1">
        <v>45323</v>
      </c>
      <c r="B17">
        <v>27</v>
      </c>
      <c r="C17">
        <v>1387</v>
      </c>
      <c r="D17">
        <v>84638</v>
      </c>
      <c r="E17">
        <v>83224</v>
      </c>
    </row>
    <row r="18" spans="1:5" x14ac:dyDescent="0.35">
      <c r="A18" s="1">
        <v>45292</v>
      </c>
      <c r="B18">
        <v>124</v>
      </c>
      <c r="C18">
        <v>5364</v>
      </c>
      <c r="D18">
        <v>82307</v>
      </c>
      <c r="E18">
        <v>76819</v>
      </c>
    </row>
    <row r="19" spans="1:5" x14ac:dyDescent="0.35">
      <c r="A19" s="1">
        <v>45261</v>
      </c>
      <c r="B19">
        <v>577</v>
      </c>
      <c r="C19">
        <v>110</v>
      </c>
      <c r="D19">
        <v>34817</v>
      </c>
      <c r="E19">
        <v>34130</v>
      </c>
    </row>
    <row r="20" spans="1:5" x14ac:dyDescent="0.35">
      <c r="A20" s="1">
        <v>45231</v>
      </c>
      <c r="B20">
        <v>106</v>
      </c>
      <c r="C20">
        <v>6548</v>
      </c>
      <c r="D20">
        <v>45510</v>
      </c>
      <c r="E20">
        <v>38856</v>
      </c>
    </row>
    <row r="21" spans="1:5" x14ac:dyDescent="0.35">
      <c r="A21" s="1">
        <v>45200</v>
      </c>
      <c r="B21">
        <v>6</v>
      </c>
      <c r="C21">
        <v>1469</v>
      </c>
      <c r="D21">
        <v>36836</v>
      </c>
      <c r="E21">
        <v>35361</v>
      </c>
    </row>
    <row r="22" spans="1:5" x14ac:dyDescent="0.35">
      <c r="A22" s="1">
        <v>45170</v>
      </c>
      <c r="B22">
        <v>400</v>
      </c>
      <c r="C22">
        <v>14958</v>
      </c>
      <c r="D22">
        <v>47457</v>
      </c>
      <c r="E22">
        <v>32099</v>
      </c>
    </row>
    <row r="23" spans="1:5" x14ac:dyDescent="0.35">
      <c r="A23" s="1">
        <v>45139</v>
      </c>
      <c r="B23">
        <v>136</v>
      </c>
      <c r="C23">
        <v>6262</v>
      </c>
      <c r="D23">
        <v>75151</v>
      </c>
      <c r="E23">
        <v>68753</v>
      </c>
    </row>
    <row r="24" spans="1:5" x14ac:dyDescent="0.35">
      <c r="A24" s="1">
        <v>45108</v>
      </c>
      <c r="B24">
        <v>0</v>
      </c>
      <c r="C24">
        <v>1281</v>
      </c>
      <c r="D24">
        <v>23697</v>
      </c>
      <c r="E24">
        <v>22416</v>
      </c>
    </row>
    <row r="25" spans="1:5" x14ac:dyDescent="0.35">
      <c r="A25" s="1">
        <v>45078</v>
      </c>
      <c r="B25">
        <v>543</v>
      </c>
      <c r="C25">
        <v>3044</v>
      </c>
      <c r="D25">
        <v>40709</v>
      </c>
      <c r="E25">
        <v>37122</v>
      </c>
    </row>
    <row r="26" spans="1:5" x14ac:dyDescent="0.35">
      <c r="A26" s="1">
        <v>45047</v>
      </c>
      <c r="B26">
        <v>0</v>
      </c>
      <c r="C26">
        <v>9053</v>
      </c>
      <c r="D26">
        <v>80089</v>
      </c>
      <c r="E26">
        <v>71036</v>
      </c>
    </row>
    <row r="27" spans="1:5" x14ac:dyDescent="0.35">
      <c r="A27" s="1">
        <v>45017</v>
      </c>
      <c r="B27">
        <v>157</v>
      </c>
      <c r="C27">
        <v>14689</v>
      </c>
      <c r="D27">
        <v>66995</v>
      </c>
      <c r="E27">
        <v>52149</v>
      </c>
    </row>
    <row r="28" spans="1:5" x14ac:dyDescent="0.35">
      <c r="A28" s="1">
        <v>44986</v>
      </c>
      <c r="B28">
        <v>0</v>
      </c>
      <c r="C28">
        <v>3970</v>
      </c>
      <c r="D28">
        <v>89703</v>
      </c>
      <c r="E28">
        <v>85733</v>
      </c>
    </row>
    <row r="29" spans="1:5" x14ac:dyDescent="0.35">
      <c r="A29" s="1">
        <v>44958</v>
      </c>
      <c r="B29">
        <v>300</v>
      </c>
      <c r="C29">
        <v>4456</v>
      </c>
      <c r="D29">
        <v>77770</v>
      </c>
      <c r="E29">
        <v>73014</v>
      </c>
    </row>
    <row r="30" spans="1:5" x14ac:dyDescent="0.35">
      <c r="A30" s="1">
        <v>44927</v>
      </c>
      <c r="B30">
        <v>143</v>
      </c>
      <c r="C30">
        <v>13000</v>
      </c>
      <c r="D30">
        <v>102943</v>
      </c>
      <c r="E30">
        <v>89800</v>
      </c>
    </row>
    <row r="31" spans="1:5" x14ac:dyDescent="0.35">
      <c r="A31" s="1">
        <v>44896</v>
      </c>
      <c r="B31">
        <v>439</v>
      </c>
      <c r="C31">
        <v>490</v>
      </c>
      <c r="D31">
        <v>43651</v>
      </c>
      <c r="E31">
        <v>42722</v>
      </c>
    </row>
    <row r="32" spans="1:5" x14ac:dyDescent="0.35">
      <c r="A32" s="1">
        <v>44866</v>
      </c>
      <c r="B32">
        <v>115</v>
      </c>
      <c r="C32">
        <v>373</v>
      </c>
      <c r="D32">
        <v>76835</v>
      </c>
      <c r="E32">
        <v>76347</v>
      </c>
    </row>
    <row r="33" spans="1:5" x14ac:dyDescent="0.35">
      <c r="A33" s="1">
        <v>44835</v>
      </c>
      <c r="B33">
        <v>105</v>
      </c>
      <c r="C33">
        <v>1978</v>
      </c>
      <c r="D33">
        <v>33843</v>
      </c>
      <c r="E33">
        <v>31760</v>
      </c>
    </row>
    <row r="34" spans="1:5" x14ac:dyDescent="0.35">
      <c r="A34" s="1">
        <v>44805</v>
      </c>
      <c r="B34">
        <v>582</v>
      </c>
      <c r="C34">
        <v>9273</v>
      </c>
      <c r="D34">
        <v>29989</v>
      </c>
      <c r="E34">
        <v>20134</v>
      </c>
    </row>
    <row r="35" spans="1:5" x14ac:dyDescent="0.35">
      <c r="A35" s="1">
        <v>44774</v>
      </c>
      <c r="B35">
        <v>0</v>
      </c>
      <c r="C35">
        <v>1724</v>
      </c>
      <c r="D35">
        <v>20485</v>
      </c>
      <c r="E35">
        <v>18761</v>
      </c>
    </row>
    <row r="36" spans="1:5" x14ac:dyDescent="0.35">
      <c r="A36" s="1">
        <v>44743</v>
      </c>
      <c r="B36">
        <v>0</v>
      </c>
      <c r="C36">
        <v>1320</v>
      </c>
      <c r="D36">
        <v>25810</v>
      </c>
      <c r="E36">
        <v>24490</v>
      </c>
    </row>
    <row r="37" spans="1:5" x14ac:dyDescent="0.35">
      <c r="A37" s="1">
        <v>44713</v>
      </c>
      <c r="B37">
        <v>0</v>
      </c>
      <c r="C37">
        <v>1561</v>
      </c>
      <c r="D37">
        <v>32517</v>
      </c>
      <c r="E37">
        <v>30956</v>
      </c>
    </row>
    <row r="38" spans="1:5" x14ac:dyDescent="0.35">
      <c r="A38" s="1">
        <v>44682</v>
      </c>
      <c r="B38">
        <v>124</v>
      </c>
      <c r="C38">
        <v>505</v>
      </c>
      <c r="D38">
        <v>20712</v>
      </c>
      <c r="E38">
        <v>20083</v>
      </c>
    </row>
    <row r="39" spans="1:5" x14ac:dyDescent="0.35">
      <c r="A39" s="1">
        <v>44652</v>
      </c>
      <c r="B39">
        <v>1116</v>
      </c>
      <c r="C39">
        <v>2213</v>
      </c>
      <c r="D39">
        <v>24286</v>
      </c>
      <c r="E39">
        <v>20957</v>
      </c>
    </row>
    <row r="40" spans="1:5" x14ac:dyDescent="0.35">
      <c r="A40" s="1">
        <v>44621</v>
      </c>
      <c r="B40">
        <v>10</v>
      </c>
      <c r="C40">
        <v>856</v>
      </c>
      <c r="D40">
        <v>21387</v>
      </c>
      <c r="E40">
        <v>20521</v>
      </c>
    </row>
    <row r="41" spans="1:5" x14ac:dyDescent="0.35">
      <c r="A41" s="1">
        <v>44593</v>
      </c>
      <c r="B41">
        <v>3010</v>
      </c>
      <c r="C41">
        <v>370</v>
      </c>
      <c r="D41">
        <v>15245</v>
      </c>
      <c r="E41">
        <v>11865</v>
      </c>
    </row>
    <row r="42" spans="1:5" x14ac:dyDescent="0.35">
      <c r="A42" s="1">
        <v>44562</v>
      </c>
      <c r="B42">
        <v>673</v>
      </c>
      <c r="C42">
        <v>391</v>
      </c>
      <c r="D42">
        <v>19064</v>
      </c>
      <c r="E42">
        <v>18000</v>
      </c>
    </row>
    <row r="43" spans="1:5" x14ac:dyDescent="0.35">
      <c r="A43" s="1">
        <v>44531</v>
      </c>
      <c r="B43">
        <v>14</v>
      </c>
      <c r="C43">
        <v>239</v>
      </c>
      <c r="D43">
        <v>19052</v>
      </c>
      <c r="E43">
        <v>18799</v>
      </c>
    </row>
    <row r="44" spans="1:5" x14ac:dyDescent="0.35">
      <c r="A44" s="1">
        <v>44501</v>
      </c>
      <c r="B44">
        <v>150</v>
      </c>
      <c r="C44">
        <v>234</v>
      </c>
      <c r="D44">
        <v>14875</v>
      </c>
      <c r="E44">
        <v>14491</v>
      </c>
    </row>
    <row r="45" spans="1:5" x14ac:dyDescent="0.35">
      <c r="A45" s="1">
        <v>44470</v>
      </c>
      <c r="B45">
        <v>1884</v>
      </c>
      <c r="C45">
        <v>853</v>
      </c>
      <c r="D45">
        <v>22822</v>
      </c>
      <c r="E45">
        <v>20085</v>
      </c>
    </row>
    <row r="46" spans="1:5" x14ac:dyDescent="0.35">
      <c r="A46" s="1">
        <v>44440</v>
      </c>
      <c r="B46">
        <v>500</v>
      </c>
      <c r="C46">
        <v>737</v>
      </c>
      <c r="D46">
        <v>17895</v>
      </c>
      <c r="E46">
        <v>16658</v>
      </c>
    </row>
    <row r="47" spans="1:5" x14ac:dyDescent="0.35">
      <c r="A47" s="1">
        <v>44409</v>
      </c>
      <c r="B47">
        <v>0</v>
      </c>
      <c r="C47">
        <v>398</v>
      </c>
      <c r="D47">
        <v>15723</v>
      </c>
      <c r="E47">
        <v>15325</v>
      </c>
    </row>
    <row r="48" spans="1:5" x14ac:dyDescent="0.35">
      <c r="A48" s="1">
        <v>44378</v>
      </c>
      <c r="B48">
        <v>213</v>
      </c>
      <c r="C48">
        <v>1282</v>
      </c>
      <c r="D48">
        <v>18942</v>
      </c>
      <c r="E48">
        <v>17447</v>
      </c>
    </row>
    <row r="49" spans="1:5" x14ac:dyDescent="0.35">
      <c r="A49" s="1">
        <v>44348</v>
      </c>
      <c r="B49">
        <v>9</v>
      </c>
      <c r="C49">
        <v>455</v>
      </c>
      <c r="D49">
        <v>20476</v>
      </c>
      <c r="E49">
        <v>20012</v>
      </c>
    </row>
    <row r="50" spans="1:5" x14ac:dyDescent="0.35">
      <c r="A50" s="1">
        <v>44317</v>
      </c>
      <c r="B50">
        <v>574</v>
      </c>
      <c r="C50">
        <v>1053</v>
      </c>
      <c r="D50">
        <v>24586</v>
      </c>
      <c r="E50">
        <v>22959</v>
      </c>
    </row>
    <row r="51" spans="1:5" x14ac:dyDescent="0.35">
      <c r="A51" s="1">
        <v>44287</v>
      </c>
      <c r="B51">
        <v>1712</v>
      </c>
      <c r="C51">
        <v>609</v>
      </c>
      <c r="D51">
        <v>22913</v>
      </c>
      <c r="E51">
        <v>20592</v>
      </c>
    </row>
    <row r="52" spans="1:5" x14ac:dyDescent="0.35">
      <c r="A52" s="1">
        <v>44256</v>
      </c>
      <c r="B52">
        <v>528</v>
      </c>
      <c r="C52">
        <v>1316</v>
      </c>
      <c r="D52">
        <v>30603</v>
      </c>
      <c r="E52">
        <v>28759</v>
      </c>
    </row>
    <row r="53" spans="1:5" x14ac:dyDescent="0.35">
      <c r="A53" s="1">
        <v>44228</v>
      </c>
      <c r="B53">
        <v>1439</v>
      </c>
      <c r="C53">
        <v>9257</v>
      </c>
      <c r="D53">
        <v>34531</v>
      </c>
      <c r="E53">
        <v>23835</v>
      </c>
    </row>
    <row r="54" spans="1:5" x14ac:dyDescent="0.35">
      <c r="A54" s="1">
        <v>44197</v>
      </c>
      <c r="B54">
        <v>19</v>
      </c>
      <c r="C54">
        <v>1359</v>
      </c>
      <c r="D54">
        <v>79552</v>
      </c>
      <c r="E54">
        <v>78174</v>
      </c>
    </row>
    <row r="55" spans="1:5" x14ac:dyDescent="0.35">
      <c r="A55" s="1">
        <v>44166</v>
      </c>
      <c r="B55">
        <v>10975</v>
      </c>
      <c r="C55">
        <v>2579</v>
      </c>
      <c r="D55">
        <v>77030</v>
      </c>
      <c r="E55">
        <v>63476</v>
      </c>
    </row>
    <row r="56" spans="1:5" x14ac:dyDescent="0.35">
      <c r="A56" s="1">
        <v>44136</v>
      </c>
      <c r="B56">
        <v>783</v>
      </c>
      <c r="C56">
        <v>2787</v>
      </c>
      <c r="D56">
        <v>64797</v>
      </c>
      <c r="E56">
        <v>61227</v>
      </c>
    </row>
    <row r="57" spans="1:5" x14ac:dyDescent="0.35">
      <c r="A57" s="1">
        <v>44105</v>
      </c>
      <c r="B57">
        <v>3881</v>
      </c>
      <c r="C57">
        <v>2544</v>
      </c>
      <c r="D57">
        <v>80666</v>
      </c>
      <c r="E57">
        <v>74241</v>
      </c>
    </row>
    <row r="58" spans="1:5" x14ac:dyDescent="0.35">
      <c r="A58" s="1">
        <v>44075</v>
      </c>
      <c r="B58">
        <v>1286</v>
      </c>
      <c r="C58">
        <v>8573</v>
      </c>
      <c r="D58">
        <v>118804</v>
      </c>
      <c r="E58">
        <v>108945</v>
      </c>
    </row>
    <row r="59" spans="1:5" x14ac:dyDescent="0.35">
      <c r="A59" s="1">
        <v>44044</v>
      </c>
      <c r="B59">
        <v>14249</v>
      </c>
      <c r="C59">
        <v>5291</v>
      </c>
      <c r="D59">
        <v>115762</v>
      </c>
      <c r="E59">
        <v>96222</v>
      </c>
    </row>
    <row r="60" spans="1:5" x14ac:dyDescent="0.35">
      <c r="A60" s="1">
        <v>44013</v>
      </c>
      <c r="B60">
        <v>2034</v>
      </c>
      <c r="C60">
        <v>6517</v>
      </c>
      <c r="D60">
        <v>262649</v>
      </c>
      <c r="E60">
        <v>254098</v>
      </c>
    </row>
    <row r="61" spans="1:5" x14ac:dyDescent="0.35">
      <c r="A61" s="1">
        <v>43983</v>
      </c>
      <c r="B61">
        <v>24911</v>
      </c>
      <c r="C61">
        <v>5179</v>
      </c>
      <c r="D61">
        <v>170219</v>
      </c>
      <c r="E61">
        <v>140129</v>
      </c>
    </row>
    <row r="62" spans="1:5" x14ac:dyDescent="0.35">
      <c r="A62" s="1">
        <v>43952</v>
      </c>
      <c r="B62">
        <v>2979</v>
      </c>
      <c r="C62">
        <v>37089</v>
      </c>
      <c r="D62">
        <v>397016</v>
      </c>
      <c r="E62">
        <v>356948</v>
      </c>
    </row>
    <row r="63" spans="1:5" x14ac:dyDescent="0.35">
      <c r="A63" s="1">
        <v>43922</v>
      </c>
      <c r="B63">
        <v>15705</v>
      </c>
      <c r="C63">
        <v>84502</v>
      </c>
      <c r="D63">
        <v>671129</v>
      </c>
      <c r="E63">
        <v>570922</v>
      </c>
    </row>
    <row r="64" spans="1:5" x14ac:dyDescent="0.35">
      <c r="A64" s="1">
        <v>43891</v>
      </c>
      <c r="B64">
        <v>118</v>
      </c>
      <c r="C64">
        <v>11285</v>
      </c>
      <c r="D64">
        <v>222288</v>
      </c>
      <c r="E64">
        <v>210885</v>
      </c>
    </row>
    <row r="65" spans="1:5" x14ac:dyDescent="0.35">
      <c r="A65" s="1">
        <v>43862</v>
      </c>
      <c r="B65">
        <v>476</v>
      </c>
      <c r="C65">
        <v>8096</v>
      </c>
      <c r="D65">
        <v>56660</v>
      </c>
      <c r="E65">
        <v>48088</v>
      </c>
    </row>
    <row r="66" spans="1:5" x14ac:dyDescent="0.35">
      <c r="A66" s="1">
        <v>43831</v>
      </c>
      <c r="B66">
        <v>926</v>
      </c>
      <c r="C66">
        <v>10444</v>
      </c>
      <c r="D66">
        <v>67735</v>
      </c>
      <c r="E66">
        <v>56365</v>
      </c>
    </row>
    <row r="67" spans="1:5" x14ac:dyDescent="0.35">
      <c r="A67" s="1">
        <v>43800</v>
      </c>
      <c r="B67">
        <v>442</v>
      </c>
      <c r="C67">
        <v>2789</v>
      </c>
      <c r="D67">
        <v>32843</v>
      </c>
      <c r="E67">
        <v>29612</v>
      </c>
    </row>
    <row r="68" spans="1:5" x14ac:dyDescent="0.35">
      <c r="A68" s="1">
        <v>43770</v>
      </c>
      <c r="B68">
        <v>920</v>
      </c>
      <c r="C68">
        <v>3201</v>
      </c>
      <c r="D68">
        <v>44569</v>
      </c>
      <c r="E68">
        <v>40448</v>
      </c>
    </row>
    <row r="69" spans="1:5" x14ac:dyDescent="0.35">
      <c r="A69" s="1">
        <v>43739</v>
      </c>
      <c r="B69">
        <v>77</v>
      </c>
      <c r="C69">
        <v>6127</v>
      </c>
      <c r="D69">
        <v>50275</v>
      </c>
      <c r="E69">
        <v>44071</v>
      </c>
    </row>
    <row r="70" spans="1:5" x14ac:dyDescent="0.35">
      <c r="A70" s="1">
        <v>43709</v>
      </c>
      <c r="B70">
        <v>482</v>
      </c>
      <c r="C70">
        <v>8132</v>
      </c>
      <c r="D70">
        <v>41557</v>
      </c>
      <c r="E70">
        <v>32943</v>
      </c>
    </row>
    <row r="71" spans="1:5" x14ac:dyDescent="0.35">
      <c r="A71" s="1">
        <v>43678</v>
      </c>
      <c r="B71">
        <v>5785</v>
      </c>
      <c r="C71">
        <v>2059</v>
      </c>
      <c r="D71">
        <v>53480</v>
      </c>
      <c r="E71">
        <v>45636</v>
      </c>
    </row>
    <row r="72" spans="1:5" x14ac:dyDescent="0.35">
      <c r="A72" s="1">
        <v>43647</v>
      </c>
      <c r="B72">
        <v>10</v>
      </c>
      <c r="C72">
        <v>1919</v>
      </c>
      <c r="D72">
        <v>38845</v>
      </c>
      <c r="E72">
        <v>36916</v>
      </c>
    </row>
    <row r="73" spans="1:5" x14ac:dyDescent="0.35">
      <c r="A73" s="1">
        <v>43617</v>
      </c>
      <c r="B73">
        <v>419</v>
      </c>
      <c r="C73">
        <v>3005</v>
      </c>
      <c r="D73">
        <v>41977</v>
      </c>
      <c r="E73">
        <v>38553</v>
      </c>
    </row>
    <row r="74" spans="1:5" x14ac:dyDescent="0.35">
      <c r="A74" s="1">
        <v>43586</v>
      </c>
      <c r="B74">
        <v>2168</v>
      </c>
      <c r="C74">
        <v>2167</v>
      </c>
      <c r="D74">
        <v>58577</v>
      </c>
      <c r="E74">
        <v>54242</v>
      </c>
    </row>
    <row r="75" spans="1:5" x14ac:dyDescent="0.35">
      <c r="A75" s="1">
        <v>43556</v>
      </c>
      <c r="B75">
        <v>347</v>
      </c>
      <c r="C75">
        <v>2015</v>
      </c>
      <c r="D75">
        <v>40023</v>
      </c>
      <c r="E75">
        <v>37661</v>
      </c>
    </row>
    <row r="76" spans="1:5" x14ac:dyDescent="0.35">
      <c r="A76" s="1">
        <v>43525</v>
      </c>
      <c r="B76">
        <v>2397</v>
      </c>
      <c r="C76">
        <v>4860</v>
      </c>
      <c r="D76">
        <v>60587</v>
      </c>
      <c r="E76">
        <v>53330</v>
      </c>
    </row>
    <row r="77" spans="1:5" x14ac:dyDescent="0.35">
      <c r="A77" s="1">
        <v>43497</v>
      </c>
      <c r="B77">
        <v>98</v>
      </c>
      <c r="C77">
        <v>18874</v>
      </c>
      <c r="D77">
        <v>76835</v>
      </c>
      <c r="E77">
        <v>57863</v>
      </c>
    </row>
    <row r="78" spans="1:5" x14ac:dyDescent="0.35">
      <c r="A78" s="1">
        <v>43466</v>
      </c>
      <c r="B78">
        <v>661</v>
      </c>
      <c r="C78">
        <v>22327</v>
      </c>
      <c r="D78">
        <v>52988</v>
      </c>
      <c r="E78">
        <v>30000</v>
      </c>
    </row>
    <row r="79" spans="1:5" x14ac:dyDescent="0.35">
      <c r="A79" s="1">
        <v>43435</v>
      </c>
      <c r="B79">
        <v>1157</v>
      </c>
      <c r="C79">
        <v>2059</v>
      </c>
      <c r="D79">
        <v>43884</v>
      </c>
      <c r="E79">
        <v>40668</v>
      </c>
    </row>
    <row r="80" spans="1:5" x14ac:dyDescent="0.35">
      <c r="A80" s="1">
        <v>43405</v>
      </c>
      <c r="B80">
        <v>1119</v>
      </c>
      <c r="C80">
        <v>3769</v>
      </c>
      <c r="D80">
        <v>53073</v>
      </c>
      <c r="E80">
        <v>48185</v>
      </c>
    </row>
    <row r="81" spans="1:5" x14ac:dyDescent="0.35">
      <c r="A81" s="1">
        <v>43374</v>
      </c>
      <c r="B81">
        <v>386</v>
      </c>
      <c r="C81">
        <v>7350</v>
      </c>
      <c r="D81">
        <v>75644</v>
      </c>
      <c r="E81">
        <v>67908</v>
      </c>
    </row>
    <row r="82" spans="1:5" x14ac:dyDescent="0.35">
      <c r="A82" s="1">
        <v>43344</v>
      </c>
      <c r="B82">
        <v>95</v>
      </c>
      <c r="C82">
        <v>5907</v>
      </c>
      <c r="D82">
        <v>55285</v>
      </c>
      <c r="E82">
        <v>49283</v>
      </c>
    </row>
    <row r="83" spans="1:5" x14ac:dyDescent="0.35">
      <c r="A83" s="1">
        <v>43313</v>
      </c>
      <c r="B83">
        <v>326</v>
      </c>
      <c r="C83">
        <v>3715</v>
      </c>
      <c r="D83">
        <v>38472</v>
      </c>
      <c r="E83">
        <v>34431</v>
      </c>
    </row>
    <row r="84" spans="1:5" x14ac:dyDescent="0.35">
      <c r="A84" s="1">
        <v>43282</v>
      </c>
      <c r="B84">
        <v>352</v>
      </c>
      <c r="C84">
        <v>2697</v>
      </c>
      <c r="D84">
        <v>27122</v>
      </c>
      <c r="E84">
        <v>24073</v>
      </c>
    </row>
    <row r="85" spans="1:5" x14ac:dyDescent="0.35">
      <c r="A85" s="1">
        <v>43252</v>
      </c>
      <c r="B85">
        <v>104</v>
      </c>
      <c r="C85">
        <v>3750</v>
      </c>
      <c r="D85">
        <v>37202</v>
      </c>
      <c r="E85">
        <v>33348</v>
      </c>
    </row>
    <row r="86" spans="1:5" x14ac:dyDescent="0.35">
      <c r="A86" s="1">
        <v>43221</v>
      </c>
      <c r="B86">
        <v>13</v>
      </c>
      <c r="C86">
        <v>4946</v>
      </c>
      <c r="D86">
        <v>31517</v>
      </c>
      <c r="E86">
        <v>26558</v>
      </c>
    </row>
    <row r="87" spans="1:5" x14ac:dyDescent="0.35">
      <c r="A87" s="1">
        <v>43191</v>
      </c>
      <c r="B87">
        <v>0</v>
      </c>
      <c r="C87">
        <v>7844</v>
      </c>
      <c r="D87">
        <v>36081</v>
      </c>
      <c r="E87">
        <v>28237</v>
      </c>
    </row>
    <row r="88" spans="1:5" x14ac:dyDescent="0.35">
      <c r="A88" s="1">
        <v>43160</v>
      </c>
      <c r="B88">
        <v>723</v>
      </c>
      <c r="C88">
        <v>35042</v>
      </c>
      <c r="D88">
        <v>60357</v>
      </c>
      <c r="E88">
        <v>24592</v>
      </c>
    </row>
    <row r="89" spans="1:5" x14ac:dyDescent="0.35">
      <c r="A89" s="1">
        <v>43132</v>
      </c>
      <c r="B89">
        <v>175</v>
      </c>
      <c r="C89">
        <v>6106</v>
      </c>
      <c r="D89">
        <v>35369</v>
      </c>
      <c r="E89">
        <v>29088</v>
      </c>
    </row>
    <row r="90" spans="1:5" x14ac:dyDescent="0.35">
      <c r="A90" s="1">
        <v>43101</v>
      </c>
      <c r="B90">
        <v>328</v>
      </c>
      <c r="C90">
        <v>15378</v>
      </c>
      <c r="D90">
        <v>44653</v>
      </c>
      <c r="E90">
        <v>28947</v>
      </c>
    </row>
    <row r="91" spans="1:5" x14ac:dyDescent="0.35">
      <c r="A91" s="1">
        <v>43070</v>
      </c>
      <c r="B91">
        <v>260</v>
      </c>
      <c r="C91">
        <v>1419</v>
      </c>
      <c r="D91">
        <v>32423</v>
      </c>
      <c r="E91">
        <v>30744</v>
      </c>
    </row>
    <row r="92" spans="1:5" x14ac:dyDescent="0.35">
      <c r="A92" s="1">
        <v>43040</v>
      </c>
      <c r="B92">
        <v>962</v>
      </c>
      <c r="C92">
        <v>2065</v>
      </c>
      <c r="D92">
        <v>35038</v>
      </c>
      <c r="E92">
        <v>32011</v>
      </c>
    </row>
    <row r="93" spans="1:5" x14ac:dyDescent="0.35">
      <c r="A93" s="1">
        <v>43009</v>
      </c>
      <c r="B93">
        <v>482</v>
      </c>
      <c r="C93">
        <v>1543</v>
      </c>
      <c r="D93">
        <v>29831</v>
      </c>
      <c r="E93">
        <v>27806</v>
      </c>
    </row>
    <row r="94" spans="1:5" x14ac:dyDescent="0.35">
      <c r="A94" s="1">
        <v>42979</v>
      </c>
      <c r="B94">
        <v>0</v>
      </c>
      <c r="C94">
        <v>3461</v>
      </c>
      <c r="D94">
        <v>32346</v>
      </c>
      <c r="E94">
        <v>28885</v>
      </c>
    </row>
    <row r="95" spans="1:5" x14ac:dyDescent="0.35">
      <c r="A95" s="1">
        <v>42948</v>
      </c>
      <c r="B95">
        <v>578</v>
      </c>
      <c r="C95">
        <v>3607</v>
      </c>
      <c r="D95">
        <v>33825</v>
      </c>
      <c r="E95">
        <v>29640</v>
      </c>
    </row>
    <row r="96" spans="1:5" x14ac:dyDescent="0.35">
      <c r="A96" s="1">
        <v>42917</v>
      </c>
      <c r="B96">
        <v>808</v>
      </c>
      <c r="C96">
        <v>3862</v>
      </c>
      <c r="D96">
        <v>28307</v>
      </c>
      <c r="E96">
        <v>23637</v>
      </c>
    </row>
    <row r="97" spans="1:5" x14ac:dyDescent="0.35">
      <c r="A97" s="1">
        <v>42887</v>
      </c>
      <c r="B97">
        <v>719</v>
      </c>
      <c r="C97">
        <v>4217</v>
      </c>
      <c r="D97">
        <v>31105</v>
      </c>
      <c r="E97">
        <v>26169</v>
      </c>
    </row>
    <row r="98" spans="1:5" x14ac:dyDescent="0.35">
      <c r="A98" s="1">
        <v>42856</v>
      </c>
      <c r="B98">
        <v>85</v>
      </c>
      <c r="C98">
        <v>5777</v>
      </c>
      <c r="D98">
        <v>33092</v>
      </c>
      <c r="E98">
        <v>27230</v>
      </c>
    </row>
    <row r="99" spans="1:5" x14ac:dyDescent="0.35">
      <c r="A99" s="1">
        <v>42826</v>
      </c>
      <c r="B99">
        <v>2314</v>
      </c>
      <c r="C99">
        <v>11669</v>
      </c>
      <c r="D99">
        <v>36602</v>
      </c>
      <c r="E99">
        <v>22619</v>
      </c>
    </row>
    <row r="100" spans="1:5" x14ac:dyDescent="0.35">
      <c r="A100" s="1">
        <v>42795</v>
      </c>
      <c r="B100">
        <v>1121</v>
      </c>
      <c r="C100">
        <v>4084</v>
      </c>
      <c r="D100">
        <v>43310</v>
      </c>
      <c r="E100">
        <v>38105</v>
      </c>
    </row>
    <row r="101" spans="1:5" x14ac:dyDescent="0.35">
      <c r="A101" s="1">
        <v>42767</v>
      </c>
      <c r="B101">
        <v>10</v>
      </c>
      <c r="C101">
        <v>11889</v>
      </c>
      <c r="D101">
        <v>36957</v>
      </c>
      <c r="E101">
        <v>25058</v>
      </c>
    </row>
    <row r="102" spans="1:5" x14ac:dyDescent="0.35">
      <c r="A102" s="1">
        <v>42736</v>
      </c>
      <c r="B102">
        <v>1897</v>
      </c>
      <c r="C102">
        <v>22491</v>
      </c>
      <c r="D102">
        <v>45934</v>
      </c>
      <c r="E102">
        <v>21546</v>
      </c>
    </row>
    <row r="103" spans="1:5" x14ac:dyDescent="0.35">
      <c r="A103" s="1">
        <v>42705</v>
      </c>
      <c r="B103">
        <v>3498</v>
      </c>
      <c r="C103">
        <v>1355</v>
      </c>
      <c r="D103">
        <v>33627</v>
      </c>
      <c r="E103">
        <v>28774</v>
      </c>
    </row>
    <row r="104" spans="1:5" x14ac:dyDescent="0.35">
      <c r="A104" s="1">
        <v>42675</v>
      </c>
      <c r="B104">
        <v>841</v>
      </c>
      <c r="C104">
        <v>4850</v>
      </c>
      <c r="D104">
        <v>26936</v>
      </c>
      <c r="E104">
        <v>21245</v>
      </c>
    </row>
    <row r="105" spans="1:5" x14ac:dyDescent="0.35">
      <c r="A105" s="1">
        <v>42644</v>
      </c>
      <c r="B105">
        <v>560</v>
      </c>
      <c r="C105">
        <v>1180</v>
      </c>
      <c r="D105">
        <v>30740</v>
      </c>
      <c r="E105">
        <v>29000</v>
      </c>
    </row>
    <row r="106" spans="1:5" x14ac:dyDescent="0.35">
      <c r="A106" s="1">
        <v>42614</v>
      </c>
      <c r="B106">
        <v>7156</v>
      </c>
      <c r="C106">
        <v>7296</v>
      </c>
      <c r="D106">
        <v>44324</v>
      </c>
      <c r="E106">
        <v>29872</v>
      </c>
    </row>
    <row r="107" spans="1:5" x14ac:dyDescent="0.35">
      <c r="A107" s="1">
        <v>42583</v>
      </c>
      <c r="B107">
        <v>942</v>
      </c>
      <c r="C107">
        <v>1025</v>
      </c>
      <c r="D107">
        <v>32188</v>
      </c>
      <c r="E107">
        <v>30221</v>
      </c>
    </row>
    <row r="108" spans="1:5" x14ac:dyDescent="0.35">
      <c r="A108" s="1">
        <v>42552</v>
      </c>
      <c r="B108">
        <v>796</v>
      </c>
      <c r="C108">
        <v>1523</v>
      </c>
      <c r="D108">
        <v>45346</v>
      </c>
      <c r="E108">
        <v>43027</v>
      </c>
    </row>
    <row r="109" spans="1:5" x14ac:dyDescent="0.35">
      <c r="A109" s="1">
        <v>42522</v>
      </c>
      <c r="B109">
        <v>491</v>
      </c>
      <c r="C109">
        <v>3831</v>
      </c>
      <c r="D109">
        <v>38536</v>
      </c>
      <c r="E109">
        <v>34214</v>
      </c>
    </row>
    <row r="110" spans="1:5" x14ac:dyDescent="0.35">
      <c r="A110" s="1">
        <v>42491</v>
      </c>
      <c r="B110">
        <v>742</v>
      </c>
      <c r="C110">
        <v>1287</v>
      </c>
      <c r="D110">
        <v>30157</v>
      </c>
      <c r="E110">
        <v>28128</v>
      </c>
    </row>
    <row r="111" spans="1:5" x14ac:dyDescent="0.35">
      <c r="A111" s="1">
        <v>42461</v>
      </c>
      <c r="B111">
        <v>2082</v>
      </c>
      <c r="C111">
        <v>5145</v>
      </c>
      <c r="D111">
        <v>64141</v>
      </c>
      <c r="E111">
        <v>56914</v>
      </c>
    </row>
    <row r="112" spans="1:5" x14ac:dyDescent="0.35">
      <c r="A112" s="1">
        <v>42430</v>
      </c>
      <c r="B112">
        <v>289</v>
      </c>
      <c r="C112">
        <v>8490</v>
      </c>
      <c r="D112">
        <v>44207</v>
      </c>
      <c r="E112">
        <v>35428</v>
      </c>
    </row>
    <row r="113" spans="1:5" x14ac:dyDescent="0.35">
      <c r="A113" s="1">
        <v>42401</v>
      </c>
      <c r="B113">
        <v>1107</v>
      </c>
      <c r="C113">
        <v>1096</v>
      </c>
      <c r="D113">
        <v>61599</v>
      </c>
      <c r="E113">
        <v>59396</v>
      </c>
    </row>
    <row r="114" spans="1:5" x14ac:dyDescent="0.35">
      <c r="A114" s="1">
        <v>42370</v>
      </c>
      <c r="B114">
        <v>149</v>
      </c>
      <c r="C114">
        <v>22246</v>
      </c>
      <c r="D114">
        <v>75114</v>
      </c>
      <c r="E114">
        <v>52719</v>
      </c>
    </row>
    <row r="115" spans="1:5" x14ac:dyDescent="0.35">
      <c r="A115" s="1">
        <v>42339</v>
      </c>
      <c r="B115">
        <v>384</v>
      </c>
      <c r="C115">
        <v>249</v>
      </c>
      <c r="D115">
        <v>23622</v>
      </c>
      <c r="E115">
        <v>22989</v>
      </c>
    </row>
    <row r="116" spans="1:5" x14ac:dyDescent="0.35">
      <c r="A116" s="1">
        <v>42309</v>
      </c>
      <c r="B116">
        <v>924</v>
      </c>
      <c r="C116">
        <v>626</v>
      </c>
      <c r="D116">
        <v>30953</v>
      </c>
      <c r="E116">
        <v>29403</v>
      </c>
    </row>
    <row r="117" spans="1:5" x14ac:dyDescent="0.35">
      <c r="A117" s="1">
        <v>42278</v>
      </c>
      <c r="B117">
        <v>234</v>
      </c>
      <c r="C117">
        <v>5153</v>
      </c>
      <c r="D117">
        <v>50504</v>
      </c>
      <c r="E117">
        <v>45117</v>
      </c>
    </row>
    <row r="118" spans="1:5" x14ac:dyDescent="0.35">
      <c r="A118" s="1">
        <v>42248</v>
      </c>
      <c r="B118">
        <v>954</v>
      </c>
      <c r="C118">
        <v>2467</v>
      </c>
      <c r="D118">
        <v>58877</v>
      </c>
      <c r="E118">
        <v>55456</v>
      </c>
    </row>
    <row r="119" spans="1:5" x14ac:dyDescent="0.35">
      <c r="A119" s="1">
        <v>42217</v>
      </c>
      <c r="B119">
        <v>492</v>
      </c>
      <c r="C119">
        <v>9601</v>
      </c>
      <c r="D119">
        <v>41186</v>
      </c>
      <c r="E119">
        <v>31093</v>
      </c>
    </row>
    <row r="120" spans="1:5" x14ac:dyDescent="0.35">
      <c r="A120" s="1">
        <v>42186</v>
      </c>
      <c r="B120">
        <v>57531</v>
      </c>
      <c r="C120">
        <v>2532</v>
      </c>
      <c r="D120">
        <v>105696</v>
      </c>
      <c r="E120">
        <v>45633</v>
      </c>
    </row>
    <row r="121" spans="1:5" x14ac:dyDescent="0.35">
      <c r="A121" s="1">
        <v>42156</v>
      </c>
      <c r="B121">
        <v>333</v>
      </c>
      <c r="C121">
        <v>17947</v>
      </c>
      <c r="D121">
        <v>44842</v>
      </c>
      <c r="E121">
        <v>26562</v>
      </c>
    </row>
    <row r="122" spans="1:5" x14ac:dyDescent="0.35">
      <c r="A122" s="1">
        <v>42125</v>
      </c>
      <c r="B122">
        <v>5502</v>
      </c>
      <c r="C122">
        <v>1187</v>
      </c>
      <c r="D122">
        <v>41034</v>
      </c>
      <c r="E122">
        <v>34345</v>
      </c>
    </row>
    <row r="123" spans="1:5" x14ac:dyDescent="0.35">
      <c r="A123" s="1">
        <v>42095</v>
      </c>
      <c r="B123">
        <v>1604</v>
      </c>
      <c r="C123">
        <v>3594</v>
      </c>
      <c r="D123">
        <v>61582</v>
      </c>
      <c r="E123">
        <v>56384</v>
      </c>
    </row>
    <row r="124" spans="1:5" x14ac:dyDescent="0.35">
      <c r="A124" s="1">
        <v>42064</v>
      </c>
      <c r="B124">
        <v>67</v>
      </c>
      <c r="C124">
        <v>6640</v>
      </c>
      <c r="D124">
        <v>36594</v>
      </c>
      <c r="E124">
        <v>29887</v>
      </c>
    </row>
    <row r="125" spans="1:5" x14ac:dyDescent="0.35">
      <c r="A125" s="1">
        <v>42036</v>
      </c>
      <c r="B125">
        <v>2188</v>
      </c>
      <c r="C125">
        <v>9163</v>
      </c>
      <c r="D125">
        <v>50579</v>
      </c>
      <c r="E125">
        <v>39228</v>
      </c>
    </row>
    <row r="126" spans="1:5" x14ac:dyDescent="0.35">
      <c r="A126" s="1">
        <v>42005</v>
      </c>
      <c r="B126">
        <v>200</v>
      </c>
      <c r="C126">
        <v>6699</v>
      </c>
      <c r="D126">
        <v>53041</v>
      </c>
      <c r="E126">
        <v>46142</v>
      </c>
    </row>
    <row r="127" spans="1:5" x14ac:dyDescent="0.35">
      <c r="A127" s="1">
        <v>41974</v>
      </c>
      <c r="B127">
        <v>384</v>
      </c>
      <c r="C127">
        <v>2195</v>
      </c>
      <c r="D127">
        <v>32640</v>
      </c>
      <c r="E127">
        <v>30061</v>
      </c>
    </row>
    <row r="128" spans="1:5" x14ac:dyDescent="0.35">
      <c r="A128" s="1">
        <v>41944</v>
      </c>
      <c r="B128">
        <v>929</v>
      </c>
      <c r="C128">
        <v>2640</v>
      </c>
      <c r="D128">
        <v>35940</v>
      </c>
      <c r="E128">
        <v>32371</v>
      </c>
    </row>
    <row r="129" spans="1:5" x14ac:dyDescent="0.35">
      <c r="A129" s="1">
        <v>41913</v>
      </c>
      <c r="B129">
        <v>3253</v>
      </c>
      <c r="C129">
        <v>6874</v>
      </c>
      <c r="D129">
        <v>51183</v>
      </c>
      <c r="E129">
        <v>41056</v>
      </c>
    </row>
    <row r="130" spans="1:5" x14ac:dyDescent="0.35">
      <c r="A130" s="1">
        <v>41883</v>
      </c>
      <c r="B130">
        <v>1060</v>
      </c>
      <c r="C130">
        <v>1965</v>
      </c>
      <c r="D130">
        <v>30477</v>
      </c>
      <c r="E130">
        <v>27452</v>
      </c>
    </row>
    <row r="131" spans="1:5" x14ac:dyDescent="0.35">
      <c r="A131" s="1">
        <v>41852</v>
      </c>
      <c r="B131">
        <v>2180</v>
      </c>
      <c r="C131">
        <v>1063</v>
      </c>
      <c r="D131">
        <v>40010</v>
      </c>
      <c r="E131">
        <v>36767</v>
      </c>
    </row>
    <row r="132" spans="1:5" x14ac:dyDescent="0.35">
      <c r="A132" s="1">
        <v>41821</v>
      </c>
      <c r="B132">
        <v>5111</v>
      </c>
      <c r="C132">
        <v>2183</v>
      </c>
      <c r="D132">
        <v>46887</v>
      </c>
      <c r="E132">
        <v>39593</v>
      </c>
    </row>
    <row r="133" spans="1:5" x14ac:dyDescent="0.35">
      <c r="A133" s="1">
        <v>41791</v>
      </c>
      <c r="B133">
        <v>1118</v>
      </c>
      <c r="C133">
        <v>1167</v>
      </c>
      <c r="D133">
        <v>31434</v>
      </c>
      <c r="E133">
        <v>29149</v>
      </c>
    </row>
    <row r="134" spans="1:5" x14ac:dyDescent="0.35">
      <c r="A134" s="1">
        <v>41760</v>
      </c>
      <c r="B134">
        <v>3248</v>
      </c>
      <c r="C134">
        <v>472</v>
      </c>
      <c r="D134">
        <v>52961</v>
      </c>
      <c r="E134">
        <v>49241</v>
      </c>
    </row>
    <row r="135" spans="1:5" x14ac:dyDescent="0.35">
      <c r="A135" s="1">
        <v>41730</v>
      </c>
      <c r="B135">
        <v>529</v>
      </c>
      <c r="C135">
        <v>6993</v>
      </c>
      <c r="D135">
        <v>40298</v>
      </c>
      <c r="E135">
        <v>32776</v>
      </c>
    </row>
    <row r="136" spans="1:5" x14ac:dyDescent="0.35">
      <c r="A136" s="1">
        <v>41699</v>
      </c>
      <c r="B136">
        <v>1678</v>
      </c>
      <c r="C136">
        <v>2989</v>
      </c>
      <c r="D136">
        <v>34399</v>
      </c>
      <c r="E136">
        <v>29732</v>
      </c>
    </row>
    <row r="137" spans="1:5" x14ac:dyDescent="0.35">
      <c r="A137" s="1">
        <v>41671</v>
      </c>
      <c r="B137">
        <v>1835</v>
      </c>
      <c r="C137">
        <v>3848</v>
      </c>
      <c r="D137">
        <v>41835</v>
      </c>
      <c r="E137">
        <v>36152</v>
      </c>
    </row>
    <row r="138" spans="1:5" x14ac:dyDescent="0.35">
      <c r="A138" s="1">
        <v>41640</v>
      </c>
      <c r="B138">
        <v>1188</v>
      </c>
      <c r="C138">
        <v>11394</v>
      </c>
      <c r="D138">
        <v>45107</v>
      </c>
      <c r="E138">
        <v>32525</v>
      </c>
    </row>
    <row r="139" spans="1:5" x14ac:dyDescent="0.35">
      <c r="A139" s="1">
        <v>41609</v>
      </c>
      <c r="B139">
        <v>1263</v>
      </c>
      <c r="C139">
        <v>2269</v>
      </c>
      <c r="D139">
        <v>30623</v>
      </c>
      <c r="E139">
        <v>27091</v>
      </c>
    </row>
    <row r="140" spans="1:5" x14ac:dyDescent="0.35">
      <c r="A140" s="1">
        <v>41579</v>
      </c>
      <c r="B140">
        <v>759</v>
      </c>
      <c r="C140">
        <v>9998</v>
      </c>
      <c r="D140">
        <v>45314</v>
      </c>
      <c r="E140">
        <v>34557</v>
      </c>
    </row>
    <row r="141" spans="1:5" x14ac:dyDescent="0.35">
      <c r="A141" s="1">
        <v>41548</v>
      </c>
      <c r="B141">
        <v>627</v>
      </c>
      <c r="C141">
        <v>538</v>
      </c>
      <c r="D141">
        <v>45730</v>
      </c>
      <c r="E141">
        <v>44565</v>
      </c>
    </row>
    <row r="142" spans="1:5" x14ac:dyDescent="0.35">
      <c r="A142" s="1">
        <v>41518</v>
      </c>
      <c r="B142">
        <v>136</v>
      </c>
      <c r="C142">
        <v>927</v>
      </c>
      <c r="D142">
        <v>40289</v>
      </c>
      <c r="E142">
        <v>39226</v>
      </c>
    </row>
    <row r="143" spans="1:5" x14ac:dyDescent="0.35">
      <c r="A143" s="1">
        <v>41487</v>
      </c>
      <c r="B143">
        <v>388</v>
      </c>
      <c r="C143">
        <v>873</v>
      </c>
      <c r="D143">
        <v>50462</v>
      </c>
      <c r="E143">
        <v>49201</v>
      </c>
    </row>
    <row r="144" spans="1:5" x14ac:dyDescent="0.35">
      <c r="A144" s="1">
        <v>41456</v>
      </c>
      <c r="B144">
        <v>2127</v>
      </c>
      <c r="C144">
        <v>1794</v>
      </c>
      <c r="D144">
        <v>37701</v>
      </c>
      <c r="E144">
        <v>33780</v>
      </c>
    </row>
    <row r="145" spans="1:5" x14ac:dyDescent="0.35">
      <c r="A145" s="1">
        <v>41426</v>
      </c>
      <c r="B145">
        <v>1458</v>
      </c>
      <c r="C145">
        <v>217</v>
      </c>
      <c r="D145">
        <v>39372</v>
      </c>
      <c r="E145">
        <v>37697</v>
      </c>
    </row>
    <row r="146" spans="1:5" x14ac:dyDescent="0.35">
      <c r="A146" s="1">
        <v>41395</v>
      </c>
      <c r="B146">
        <v>1164</v>
      </c>
      <c r="C146">
        <v>1386</v>
      </c>
      <c r="D146">
        <v>36398</v>
      </c>
      <c r="E146">
        <v>33848</v>
      </c>
    </row>
    <row r="147" spans="1:5" x14ac:dyDescent="0.35">
      <c r="A147" s="1">
        <v>41365</v>
      </c>
      <c r="B147">
        <v>1384</v>
      </c>
      <c r="C147">
        <v>5897</v>
      </c>
      <c r="D147">
        <v>38121</v>
      </c>
      <c r="E147">
        <v>30840</v>
      </c>
    </row>
    <row r="148" spans="1:5" x14ac:dyDescent="0.35">
      <c r="A148" s="1">
        <v>41334</v>
      </c>
      <c r="B148">
        <v>1448</v>
      </c>
      <c r="C148">
        <v>16445</v>
      </c>
      <c r="D148">
        <v>49255</v>
      </c>
      <c r="E148">
        <v>31362</v>
      </c>
    </row>
    <row r="149" spans="1:5" x14ac:dyDescent="0.35">
      <c r="A149" s="1">
        <v>41306</v>
      </c>
      <c r="B149">
        <v>916</v>
      </c>
      <c r="C149">
        <v>2279</v>
      </c>
      <c r="D149">
        <v>55356</v>
      </c>
      <c r="E149">
        <v>52161</v>
      </c>
    </row>
    <row r="150" spans="1:5" x14ac:dyDescent="0.35">
      <c r="A150" s="1">
        <v>41275</v>
      </c>
      <c r="B150">
        <v>1357</v>
      </c>
      <c r="C150">
        <v>6676</v>
      </c>
      <c r="D150">
        <v>40430</v>
      </c>
      <c r="E150">
        <v>32397</v>
      </c>
    </row>
    <row r="151" spans="1:5" x14ac:dyDescent="0.35">
      <c r="A151" s="1">
        <v>41244</v>
      </c>
      <c r="B151">
        <v>1550</v>
      </c>
      <c r="C151">
        <v>22</v>
      </c>
      <c r="D151">
        <v>32556</v>
      </c>
      <c r="E151">
        <v>30984</v>
      </c>
    </row>
    <row r="152" spans="1:5" x14ac:dyDescent="0.35">
      <c r="A152" s="1">
        <v>41214</v>
      </c>
      <c r="B152">
        <v>2420</v>
      </c>
      <c r="C152">
        <v>1527</v>
      </c>
      <c r="D152">
        <v>57081</v>
      </c>
      <c r="E152">
        <v>53134</v>
      </c>
    </row>
    <row r="153" spans="1:5" x14ac:dyDescent="0.35">
      <c r="A153" s="1">
        <v>41183</v>
      </c>
      <c r="B153">
        <v>972</v>
      </c>
      <c r="C153">
        <v>1013</v>
      </c>
      <c r="D153">
        <v>47724</v>
      </c>
      <c r="E153">
        <v>45739</v>
      </c>
    </row>
    <row r="154" spans="1:5" x14ac:dyDescent="0.35">
      <c r="A154" s="1">
        <v>41153</v>
      </c>
      <c r="B154">
        <v>1360</v>
      </c>
      <c r="C154">
        <v>1519</v>
      </c>
      <c r="D154">
        <v>33816</v>
      </c>
      <c r="E154">
        <v>30937</v>
      </c>
    </row>
    <row r="155" spans="1:5" x14ac:dyDescent="0.35">
      <c r="A155" s="1">
        <v>41122</v>
      </c>
      <c r="B155">
        <v>1193</v>
      </c>
      <c r="C155">
        <v>862</v>
      </c>
      <c r="D155">
        <v>32239</v>
      </c>
      <c r="E155">
        <v>30184</v>
      </c>
    </row>
    <row r="156" spans="1:5" x14ac:dyDescent="0.35">
      <c r="A156" s="1">
        <v>41091</v>
      </c>
      <c r="B156">
        <v>1171</v>
      </c>
      <c r="C156">
        <v>4135</v>
      </c>
      <c r="D156">
        <v>36855</v>
      </c>
      <c r="E156">
        <v>31549</v>
      </c>
    </row>
    <row r="157" spans="1:5" x14ac:dyDescent="0.35">
      <c r="A157" s="1">
        <v>41061</v>
      </c>
      <c r="B157">
        <v>1069</v>
      </c>
      <c r="C157">
        <v>2807</v>
      </c>
      <c r="D157">
        <v>37551</v>
      </c>
      <c r="E157">
        <v>33675</v>
      </c>
    </row>
    <row r="158" spans="1:5" x14ac:dyDescent="0.35">
      <c r="A158" s="1">
        <v>41030</v>
      </c>
      <c r="B158">
        <v>543</v>
      </c>
      <c r="C158">
        <v>1927</v>
      </c>
      <c r="D158">
        <v>61887</v>
      </c>
      <c r="E158">
        <v>59417</v>
      </c>
    </row>
    <row r="159" spans="1:5" x14ac:dyDescent="0.35">
      <c r="A159" s="1">
        <v>41000</v>
      </c>
      <c r="B159">
        <v>3100</v>
      </c>
      <c r="C159">
        <v>2365</v>
      </c>
      <c r="D159">
        <v>40559</v>
      </c>
      <c r="E159">
        <v>35094</v>
      </c>
    </row>
    <row r="160" spans="1:5" x14ac:dyDescent="0.35">
      <c r="A160" s="1">
        <v>40969</v>
      </c>
      <c r="B160">
        <v>2096</v>
      </c>
      <c r="C160">
        <v>2175</v>
      </c>
      <c r="D160">
        <v>37880</v>
      </c>
      <c r="E160">
        <v>33609</v>
      </c>
    </row>
    <row r="161" spans="1:5" x14ac:dyDescent="0.35">
      <c r="A161" s="1">
        <v>40940</v>
      </c>
      <c r="B161">
        <v>633</v>
      </c>
      <c r="C161">
        <v>2090</v>
      </c>
      <c r="D161">
        <v>51728</v>
      </c>
      <c r="E161">
        <v>49005</v>
      </c>
    </row>
    <row r="162" spans="1:5" x14ac:dyDescent="0.35">
      <c r="A162" s="1">
        <v>40909</v>
      </c>
      <c r="B162">
        <v>3021</v>
      </c>
      <c r="C162">
        <v>12426</v>
      </c>
      <c r="D162">
        <v>53486</v>
      </c>
      <c r="E162">
        <v>38039</v>
      </c>
    </row>
    <row r="163" spans="1:5" x14ac:dyDescent="0.35">
      <c r="A163" s="1">
        <v>40878</v>
      </c>
      <c r="B163">
        <v>2183</v>
      </c>
      <c r="C163">
        <v>2608</v>
      </c>
      <c r="D163">
        <v>41785</v>
      </c>
      <c r="E163">
        <v>36994</v>
      </c>
    </row>
    <row r="164" spans="1:5" x14ac:dyDescent="0.35">
      <c r="A164" s="1">
        <v>40848</v>
      </c>
      <c r="B164">
        <v>18508</v>
      </c>
      <c r="C164">
        <v>2285</v>
      </c>
      <c r="D164">
        <v>42474</v>
      </c>
      <c r="E164">
        <v>21681</v>
      </c>
    </row>
    <row r="165" spans="1:5" x14ac:dyDescent="0.35">
      <c r="A165" s="1">
        <v>40817</v>
      </c>
      <c r="B165">
        <v>2785</v>
      </c>
      <c r="C165">
        <v>4264</v>
      </c>
      <c r="D165">
        <v>42759</v>
      </c>
      <c r="E165">
        <v>35710</v>
      </c>
    </row>
    <row r="166" spans="1:5" x14ac:dyDescent="0.35">
      <c r="A166" s="1">
        <v>40787</v>
      </c>
      <c r="B166">
        <v>54182</v>
      </c>
      <c r="C166">
        <v>1616</v>
      </c>
      <c r="D166">
        <v>115730</v>
      </c>
      <c r="E166">
        <v>59932</v>
      </c>
    </row>
    <row r="167" spans="1:5" x14ac:dyDescent="0.35">
      <c r="A167" s="1">
        <v>40756</v>
      </c>
      <c r="B167">
        <v>18426</v>
      </c>
      <c r="C167">
        <v>5901</v>
      </c>
      <c r="D167">
        <v>51114</v>
      </c>
      <c r="E167">
        <v>26787</v>
      </c>
    </row>
    <row r="168" spans="1:5" x14ac:dyDescent="0.35">
      <c r="A168" s="1">
        <v>40725</v>
      </c>
      <c r="B168">
        <v>9389</v>
      </c>
      <c r="C168">
        <v>11245</v>
      </c>
      <c r="D168">
        <v>66414</v>
      </c>
      <c r="E168">
        <v>45780</v>
      </c>
    </row>
    <row r="169" spans="1:5" x14ac:dyDescent="0.35">
      <c r="A169" s="1">
        <v>40695</v>
      </c>
      <c r="B169">
        <v>4589</v>
      </c>
      <c r="C169">
        <v>1415</v>
      </c>
      <c r="D169">
        <v>41432</v>
      </c>
      <c r="E169">
        <v>35428</v>
      </c>
    </row>
    <row r="170" spans="1:5" x14ac:dyDescent="0.35">
      <c r="A170" s="1">
        <v>40664</v>
      </c>
      <c r="C170">
        <v>2944</v>
      </c>
      <c r="D170">
        <v>37135</v>
      </c>
    </row>
    <row r="171" spans="1:5" x14ac:dyDescent="0.35">
      <c r="A171" s="1">
        <v>40634</v>
      </c>
      <c r="C171">
        <v>2900</v>
      </c>
      <c r="D171">
        <v>36490</v>
      </c>
    </row>
    <row r="172" spans="1:5" x14ac:dyDescent="0.35">
      <c r="A172" s="1">
        <v>40603</v>
      </c>
      <c r="C172">
        <v>1653</v>
      </c>
      <c r="D172">
        <v>41528</v>
      </c>
    </row>
    <row r="173" spans="1:5" x14ac:dyDescent="0.35">
      <c r="A173" s="1">
        <v>40575</v>
      </c>
      <c r="C173">
        <v>8360</v>
      </c>
      <c r="D173">
        <v>50702</v>
      </c>
    </row>
    <row r="174" spans="1:5" x14ac:dyDescent="0.35">
      <c r="A174" s="1">
        <v>40544</v>
      </c>
      <c r="C174">
        <v>5755</v>
      </c>
      <c r="D174">
        <v>38519</v>
      </c>
    </row>
    <row r="175" spans="1:5" x14ac:dyDescent="0.35">
      <c r="A175" s="1">
        <v>40513</v>
      </c>
      <c r="C175">
        <v>4937</v>
      </c>
      <c r="D175">
        <v>32004</v>
      </c>
    </row>
    <row r="176" spans="1:5" x14ac:dyDescent="0.35">
      <c r="A176" s="1">
        <v>40483</v>
      </c>
      <c r="C176">
        <v>645</v>
      </c>
      <c r="D176">
        <v>48711</v>
      </c>
    </row>
    <row r="177" spans="1:4" x14ac:dyDescent="0.35">
      <c r="A177" s="1">
        <v>40452</v>
      </c>
      <c r="C177">
        <v>1923</v>
      </c>
      <c r="D177">
        <v>37986</v>
      </c>
    </row>
    <row r="178" spans="1:4" x14ac:dyDescent="0.35">
      <c r="A178" s="1">
        <v>40422</v>
      </c>
      <c r="C178">
        <v>441</v>
      </c>
      <c r="D178">
        <v>37151</v>
      </c>
    </row>
    <row r="179" spans="1:4" x14ac:dyDescent="0.35">
      <c r="A179" s="1">
        <v>40391</v>
      </c>
      <c r="C179">
        <v>3812</v>
      </c>
      <c r="D179">
        <v>34768</v>
      </c>
    </row>
    <row r="180" spans="1:4" x14ac:dyDescent="0.35">
      <c r="A180" s="1">
        <v>40360</v>
      </c>
      <c r="C180">
        <v>812</v>
      </c>
      <c r="D180">
        <v>41676</v>
      </c>
    </row>
    <row r="181" spans="1:4" x14ac:dyDescent="0.35">
      <c r="A181" s="1">
        <v>40330</v>
      </c>
      <c r="C181">
        <v>4306</v>
      </c>
      <c r="D181">
        <v>39358</v>
      </c>
    </row>
    <row r="182" spans="1:4" x14ac:dyDescent="0.35">
      <c r="A182" s="1">
        <v>40299</v>
      </c>
      <c r="C182">
        <v>608</v>
      </c>
      <c r="D182">
        <v>38810</v>
      </c>
    </row>
    <row r="183" spans="1:4" x14ac:dyDescent="0.35">
      <c r="A183" s="1">
        <v>40269</v>
      </c>
      <c r="C183">
        <v>899</v>
      </c>
      <c r="D183">
        <v>38326</v>
      </c>
    </row>
    <row r="184" spans="1:4" x14ac:dyDescent="0.35">
      <c r="A184" s="1">
        <v>40238</v>
      </c>
      <c r="C184">
        <v>2097</v>
      </c>
      <c r="D184">
        <v>67611</v>
      </c>
    </row>
    <row r="185" spans="1:4" x14ac:dyDescent="0.35">
      <c r="A185" s="1">
        <v>40210</v>
      </c>
      <c r="C185">
        <v>1534</v>
      </c>
      <c r="D185">
        <v>42090</v>
      </c>
    </row>
    <row r="186" spans="1:4" x14ac:dyDescent="0.35">
      <c r="A186" s="1">
        <v>40179</v>
      </c>
      <c r="C186">
        <v>16737</v>
      </c>
      <c r="D186">
        <v>71482</v>
      </c>
    </row>
    <row r="187" spans="1:4" x14ac:dyDescent="0.35">
      <c r="A187" s="1">
        <v>40148</v>
      </c>
      <c r="C187">
        <v>829</v>
      </c>
      <c r="D187">
        <v>45094</v>
      </c>
    </row>
    <row r="188" spans="1:4" x14ac:dyDescent="0.35">
      <c r="A188" s="1">
        <v>40118</v>
      </c>
      <c r="C188">
        <v>913</v>
      </c>
      <c r="D188">
        <v>50349</v>
      </c>
    </row>
    <row r="189" spans="1:4" x14ac:dyDescent="0.35">
      <c r="A189" s="1">
        <v>40087</v>
      </c>
      <c r="C189">
        <v>1643</v>
      </c>
      <c r="D189">
        <v>55679</v>
      </c>
    </row>
    <row r="190" spans="1:4" x14ac:dyDescent="0.35">
      <c r="A190" s="1">
        <v>40057</v>
      </c>
      <c r="C190">
        <v>6180</v>
      </c>
      <c r="D190">
        <v>66404</v>
      </c>
    </row>
    <row r="191" spans="1:4" x14ac:dyDescent="0.35">
      <c r="A191" s="1">
        <v>40026</v>
      </c>
      <c r="C191">
        <v>890</v>
      </c>
      <c r="D191">
        <v>76456</v>
      </c>
    </row>
    <row r="192" spans="1:4" x14ac:dyDescent="0.35">
      <c r="A192" s="1">
        <v>39995</v>
      </c>
      <c r="C192">
        <v>2654</v>
      </c>
      <c r="D192">
        <v>97373</v>
      </c>
    </row>
    <row r="193" spans="1:4" x14ac:dyDescent="0.35">
      <c r="A193" s="1">
        <v>39965</v>
      </c>
      <c r="C193">
        <v>3566</v>
      </c>
      <c r="D193">
        <v>74393</v>
      </c>
    </row>
    <row r="194" spans="1:4" x14ac:dyDescent="0.35">
      <c r="A194" s="1">
        <v>39934</v>
      </c>
      <c r="C194">
        <v>2657</v>
      </c>
      <c r="D194">
        <v>111182</v>
      </c>
    </row>
    <row r="195" spans="1:4" x14ac:dyDescent="0.35">
      <c r="A195" s="1">
        <v>39904</v>
      </c>
      <c r="C195">
        <v>2927</v>
      </c>
      <c r="D195">
        <v>132590</v>
      </c>
    </row>
    <row r="196" spans="1:4" x14ac:dyDescent="0.35">
      <c r="A196" s="1">
        <v>39873</v>
      </c>
      <c r="C196">
        <v>3821</v>
      </c>
      <c r="D196">
        <v>150411</v>
      </c>
    </row>
    <row r="197" spans="1:4" x14ac:dyDescent="0.35">
      <c r="A197" s="1">
        <v>39845</v>
      </c>
      <c r="C197">
        <v>18759</v>
      </c>
      <c r="D197">
        <v>186350</v>
      </c>
    </row>
    <row r="198" spans="1:4" x14ac:dyDescent="0.35">
      <c r="A198" s="1">
        <v>39814</v>
      </c>
      <c r="C198">
        <v>53968</v>
      </c>
      <c r="D198">
        <v>241749</v>
      </c>
    </row>
    <row r="199" spans="1:4" x14ac:dyDescent="0.35">
      <c r="A199" s="1">
        <v>39783</v>
      </c>
      <c r="C199">
        <v>17783</v>
      </c>
      <c r="D199">
        <v>166348</v>
      </c>
    </row>
    <row r="200" spans="1:4" x14ac:dyDescent="0.35">
      <c r="A200" s="1">
        <v>39753</v>
      </c>
      <c r="C200">
        <v>11073</v>
      </c>
      <c r="D200">
        <v>181671</v>
      </c>
    </row>
    <row r="201" spans="1:4" x14ac:dyDescent="0.35">
      <c r="A201" s="1">
        <v>39722</v>
      </c>
      <c r="C201">
        <v>1444</v>
      </c>
      <c r="D201">
        <v>112884</v>
      </c>
    </row>
    <row r="202" spans="1:4" x14ac:dyDescent="0.35">
      <c r="A202" s="1">
        <v>39692</v>
      </c>
      <c r="C202">
        <v>2350</v>
      </c>
      <c r="D202">
        <v>95094</v>
      </c>
    </row>
    <row r="203" spans="1:4" x14ac:dyDescent="0.35">
      <c r="A203" s="1">
        <v>39661</v>
      </c>
      <c r="C203">
        <v>9874</v>
      </c>
      <c r="D203">
        <v>88736</v>
      </c>
    </row>
    <row r="204" spans="1:4" x14ac:dyDescent="0.35">
      <c r="A204" s="1">
        <v>39630</v>
      </c>
      <c r="C204">
        <v>12160</v>
      </c>
      <c r="D204">
        <v>103312</v>
      </c>
    </row>
    <row r="205" spans="1:4" x14ac:dyDescent="0.35">
      <c r="A205" s="1">
        <v>39600</v>
      </c>
      <c r="C205">
        <v>4973</v>
      </c>
      <c r="D205">
        <v>81755</v>
      </c>
    </row>
    <row r="206" spans="1:4" x14ac:dyDescent="0.35">
      <c r="A206" s="1">
        <v>39569</v>
      </c>
      <c r="C206">
        <v>3031</v>
      </c>
      <c r="D206">
        <v>103522</v>
      </c>
    </row>
    <row r="207" spans="1:4" x14ac:dyDescent="0.35">
      <c r="A207" s="1">
        <v>39539</v>
      </c>
      <c r="C207">
        <v>2325</v>
      </c>
      <c r="D207">
        <v>90015</v>
      </c>
    </row>
    <row r="208" spans="1:4" x14ac:dyDescent="0.35">
      <c r="A208" s="1">
        <v>39508</v>
      </c>
      <c r="C208">
        <v>2514</v>
      </c>
      <c r="D208">
        <v>53579</v>
      </c>
    </row>
    <row r="209" spans="1:4" x14ac:dyDescent="0.35">
      <c r="A209" s="1">
        <v>39479</v>
      </c>
      <c r="C209">
        <v>6918</v>
      </c>
      <c r="D209">
        <v>72091</v>
      </c>
    </row>
    <row r="210" spans="1:4" x14ac:dyDescent="0.35">
      <c r="A210" s="1">
        <v>39448</v>
      </c>
      <c r="C210">
        <v>7176</v>
      </c>
      <c r="D210">
        <v>74986</v>
      </c>
    </row>
    <row r="211" spans="1:4" x14ac:dyDescent="0.35">
      <c r="A211" s="1">
        <v>39417</v>
      </c>
      <c r="C211">
        <v>7961</v>
      </c>
      <c r="D211">
        <v>44416</v>
      </c>
    </row>
    <row r="212" spans="1:4" x14ac:dyDescent="0.35">
      <c r="A212" s="1">
        <v>39387</v>
      </c>
      <c r="C212">
        <v>2136</v>
      </c>
      <c r="D212">
        <v>73140</v>
      </c>
    </row>
    <row r="213" spans="1:4" x14ac:dyDescent="0.35">
      <c r="A213" s="1">
        <v>39356</v>
      </c>
      <c r="C213">
        <v>2082</v>
      </c>
      <c r="D213">
        <v>63114</v>
      </c>
    </row>
    <row r="214" spans="1:4" x14ac:dyDescent="0.35">
      <c r="A214" s="1">
        <v>39326</v>
      </c>
      <c r="C214">
        <v>5716</v>
      </c>
      <c r="D214">
        <v>71739</v>
      </c>
    </row>
    <row r="215" spans="1:4" x14ac:dyDescent="0.35">
      <c r="A215" s="1">
        <v>39295</v>
      </c>
      <c r="C215">
        <v>3746</v>
      </c>
      <c r="D215">
        <v>79459</v>
      </c>
    </row>
    <row r="216" spans="1:4" x14ac:dyDescent="0.35">
      <c r="A216" s="1">
        <v>39264</v>
      </c>
      <c r="C216">
        <v>5410</v>
      </c>
      <c r="D216">
        <v>42897</v>
      </c>
    </row>
    <row r="217" spans="1:4" x14ac:dyDescent="0.35">
      <c r="A217" s="1">
        <v>39234</v>
      </c>
      <c r="C217">
        <v>3743</v>
      </c>
      <c r="D217">
        <v>55726</v>
      </c>
    </row>
    <row r="218" spans="1:4" x14ac:dyDescent="0.35">
      <c r="A218" s="1">
        <v>39203</v>
      </c>
      <c r="C218">
        <v>3611</v>
      </c>
      <c r="D218">
        <v>71115</v>
      </c>
    </row>
    <row r="219" spans="1:4" x14ac:dyDescent="0.35">
      <c r="A219" s="1">
        <v>39173</v>
      </c>
      <c r="C219">
        <v>3557</v>
      </c>
      <c r="D219">
        <v>70672</v>
      </c>
    </row>
    <row r="220" spans="1:4" x14ac:dyDescent="0.35">
      <c r="A220" s="1">
        <v>39142</v>
      </c>
      <c r="C220">
        <v>6334</v>
      </c>
      <c r="D220">
        <v>48997</v>
      </c>
    </row>
    <row r="221" spans="1:4" x14ac:dyDescent="0.35">
      <c r="A221" s="1">
        <v>39114</v>
      </c>
      <c r="C221">
        <v>4936</v>
      </c>
      <c r="D221">
        <v>84014</v>
      </c>
    </row>
    <row r="222" spans="1:4" x14ac:dyDescent="0.35">
      <c r="A222" s="1">
        <v>39083</v>
      </c>
      <c r="C222">
        <v>1804</v>
      </c>
      <c r="D222">
        <v>62975</v>
      </c>
    </row>
    <row r="223" spans="1:4" x14ac:dyDescent="0.35">
      <c r="A223" s="1">
        <v>39052</v>
      </c>
      <c r="C223">
        <v>4197</v>
      </c>
      <c r="D223">
        <v>54643</v>
      </c>
    </row>
    <row r="224" spans="1:4" x14ac:dyDescent="0.35">
      <c r="A224" s="1">
        <v>39022</v>
      </c>
      <c r="C224">
        <v>2914</v>
      </c>
      <c r="D224">
        <v>76773</v>
      </c>
    </row>
    <row r="225" spans="1:4" x14ac:dyDescent="0.35">
      <c r="A225" s="1">
        <v>38991</v>
      </c>
      <c r="C225">
        <v>11178</v>
      </c>
      <c r="D225">
        <v>69177</v>
      </c>
    </row>
    <row r="226" spans="1:4" x14ac:dyDescent="0.35">
      <c r="A226" s="1">
        <v>38961</v>
      </c>
      <c r="C226">
        <v>2114</v>
      </c>
      <c r="D226">
        <v>100315</v>
      </c>
    </row>
    <row r="227" spans="1:4" x14ac:dyDescent="0.35">
      <c r="A227" s="1">
        <v>38930</v>
      </c>
      <c r="C227">
        <v>5054</v>
      </c>
      <c r="D227">
        <v>65278</v>
      </c>
    </row>
    <row r="228" spans="1:4" x14ac:dyDescent="0.35">
      <c r="A228" s="1">
        <v>38899</v>
      </c>
      <c r="C228">
        <v>1039</v>
      </c>
      <c r="D228">
        <v>37178</v>
      </c>
    </row>
    <row r="229" spans="1:4" x14ac:dyDescent="0.35">
      <c r="A229" s="1">
        <v>38869</v>
      </c>
      <c r="C229">
        <v>4610</v>
      </c>
      <c r="D229">
        <v>75076</v>
      </c>
    </row>
    <row r="230" spans="1:4" x14ac:dyDescent="0.35">
      <c r="A230" s="1">
        <v>38838</v>
      </c>
      <c r="C230">
        <v>1653</v>
      </c>
      <c r="D230">
        <v>53716</v>
      </c>
    </row>
    <row r="231" spans="1:4" x14ac:dyDescent="0.35">
      <c r="A231" s="1">
        <v>38808</v>
      </c>
      <c r="C231">
        <v>632</v>
      </c>
      <c r="D231">
        <v>59688</v>
      </c>
    </row>
    <row r="232" spans="1:4" x14ac:dyDescent="0.35">
      <c r="A232" s="1">
        <v>38777</v>
      </c>
      <c r="C232">
        <v>4499</v>
      </c>
      <c r="D232">
        <v>64975</v>
      </c>
    </row>
    <row r="233" spans="1:4" x14ac:dyDescent="0.35">
      <c r="A233" s="1">
        <v>38749</v>
      </c>
      <c r="C233">
        <v>2099</v>
      </c>
      <c r="D233">
        <v>87437</v>
      </c>
    </row>
    <row r="234" spans="1:4" x14ac:dyDescent="0.35">
      <c r="A234" s="1">
        <v>38718</v>
      </c>
      <c r="C234">
        <v>13430</v>
      </c>
      <c r="D234">
        <v>103466</v>
      </c>
    </row>
    <row r="235" spans="1:4" x14ac:dyDescent="0.35">
      <c r="A235" s="1">
        <v>38687</v>
      </c>
      <c r="C235">
        <v>2042</v>
      </c>
      <c r="D235">
        <v>107822</v>
      </c>
    </row>
    <row r="236" spans="1:4" x14ac:dyDescent="0.35">
      <c r="A236" s="1">
        <v>38657</v>
      </c>
      <c r="C236">
        <v>1680</v>
      </c>
      <c r="D236">
        <v>99279</v>
      </c>
    </row>
    <row r="237" spans="1:4" x14ac:dyDescent="0.35">
      <c r="A237" s="1">
        <v>38626</v>
      </c>
      <c r="C237">
        <v>9050</v>
      </c>
      <c r="D237">
        <v>81301</v>
      </c>
    </row>
    <row r="238" spans="1:4" x14ac:dyDescent="0.35">
      <c r="A238" s="1">
        <v>38596</v>
      </c>
      <c r="C238">
        <v>12244</v>
      </c>
      <c r="D238">
        <v>71836</v>
      </c>
    </row>
    <row r="239" spans="1:4" x14ac:dyDescent="0.35">
      <c r="A239" s="1">
        <v>38565</v>
      </c>
      <c r="C239">
        <v>2442</v>
      </c>
      <c r="D239">
        <v>70571</v>
      </c>
    </row>
    <row r="240" spans="1:4" x14ac:dyDescent="0.35">
      <c r="A240" s="1">
        <v>38534</v>
      </c>
      <c r="C240">
        <v>3603</v>
      </c>
      <c r="D240">
        <v>102971</v>
      </c>
    </row>
    <row r="241" spans="1:4" x14ac:dyDescent="0.35">
      <c r="A241" s="1">
        <v>38504</v>
      </c>
      <c r="C241">
        <v>24065</v>
      </c>
      <c r="D241">
        <v>110996</v>
      </c>
    </row>
    <row r="242" spans="1:4" x14ac:dyDescent="0.35">
      <c r="A242" s="1">
        <v>38473</v>
      </c>
      <c r="C242">
        <v>6679</v>
      </c>
      <c r="D242">
        <v>82283</v>
      </c>
    </row>
    <row r="243" spans="1:4" x14ac:dyDescent="0.35">
      <c r="A243" s="1">
        <v>38443</v>
      </c>
      <c r="C243">
        <v>3631</v>
      </c>
      <c r="D243">
        <v>57861</v>
      </c>
    </row>
    <row r="244" spans="1:4" x14ac:dyDescent="0.35">
      <c r="A244" s="1">
        <v>38412</v>
      </c>
      <c r="C244">
        <v>9992</v>
      </c>
      <c r="D244">
        <v>86396</v>
      </c>
    </row>
    <row r="245" spans="1:4" x14ac:dyDescent="0.35">
      <c r="A245" s="1">
        <v>38384</v>
      </c>
      <c r="C245">
        <v>5852</v>
      </c>
      <c r="D245">
        <v>108387</v>
      </c>
    </row>
    <row r="246" spans="1:4" x14ac:dyDescent="0.35">
      <c r="A246" s="1">
        <v>38353</v>
      </c>
      <c r="C246">
        <v>3674</v>
      </c>
      <c r="D246">
        <v>92351</v>
      </c>
    </row>
    <row r="247" spans="1:4" x14ac:dyDescent="0.35">
      <c r="A247" s="1">
        <v>38322</v>
      </c>
      <c r="C247">
        <v>5246</v>
      </c>
      <c r="D247">
        <v>109045</v>
      </c>
    </row>
    <row r="248" spans="1:4" x14ac:dyDescent="0.35">
      <c r="A248" s="1">
        <v>38292</v>
      </c>
      <c r="C248">
        <v>2463</v>
      </c>
      <c r="D248">
        <v>104530</v>
      </c>
    </row>
    <row r="249" spans="1:4" x14ac:dyDescent="0.35">
      <c r="A249" s="1">
        <v>38261</v>
      </c>
      <c r="C249">
        <v>4152</v>
      </c>
      <c r="D249">
        <v>101840</v>
      </c>
    </row>
    <row r="250" spans="1:4" x14ac:dyDescent="0.35">
      <c r="A250" s="1">
        <v>38231</v>
      </c>
      <c r="C250">
        <v>1553</v>
      </c>
      <c r="D250">
        <v>107863</v>
      </c>
    </row>
    <row r="251" spans="1:4" x14ac:dyDescent="0.35">
      <c r="A251" s="1">
        <v>38200</v>
      </c>
      <c r="C251">
        <v>6045</v>
      </c>
      <c r="D251">
        <v>74150</v>
      </c>
    </row>
    <row r="252" spans="1:4" x14ac:dyDescent="0.35">
      <c r="A252" s="1">
        <v>38169</v>
      </c>
      <c r="C252">
        <v>7405</v>
      </c>
      <c r="D252">
        <v>69572</v>
      </c>
    </row>
    <row r="253" spans="1:4" x14ac:dyDescent="0.35">
      <c r="A253" s="1">
        <v>38139</v>
      </c>
      <c r="C253">
        <v>1258</v>
      </c>
      <c r="D253">
        <v>64343</v>
      </c>
    </row>
    <row r="254" spans="1:4" x14ac:dyDescent="0.35">
      <c r="A254" s="1">
        <v>38108</v>
      </c>
      <c r="C254">
        <v>10868</v>
      </c>
      <c r="D254">
        <v>73368</v>
      </c>
    </row>
    <row r="255" spans="1:4" x14ac:dyDescent="0.35">
      <c r="A255" s="1">
        <v>38078</v>
      </c>
      <c r="C255">
        <v>2107</v>
      </c>
      <c r="D255">
        <v>72184</v>
      </c>
    </row>
    <row r="256" spans="1:4" x14ac:dyDescent="0.35">
      <c r="A256" s="1">
        <v>38047</v>
      </c>
      <c r="C256">
        <v>2445</v>
      </c>
      <c r="D256">
        <v>68034</v>
      </c>
    </row>
    <row r="257" spans="1:4" x14ac:dyDescent="0.35">
      <c r="A257" s="1">
        <v>38018</v>
      </c>
      <c r="C257">
        <v>4799</v>
      </c>
      <c r="D257">
        <v>77250</v>
      </c>
    </row>
    <row r="258" spans="1:4" x14ac:dyDescent="0.35">
      <c r="A258" s="1">
        <v>37987</v>
      </c>
      <c r="C258">
        <v>14016</v>
      </c>
      <c r="D258">
        <v>117556</v>
      </c>
    </row>
    <row r="259" spans="1:4" x14ac:dyDescent="0.35">
      <c r="A259" s="1">
        <v>37956</v>
      </c>
      <c r="C259">
        <v>2704</v>
      </c>
      <c r="D259">
        <v>93020</v>
      </c>
    </row>
    <row r="260" spans="1:4" x14ac:dyDescent="0.35">
      <c r="A260" s="1">
        <v>37926</v>
      </c>
      <c r="C260">
        <v>7335</v>
      </c>
      <c r="D260">
        <v>99452</v>
      </c>
    </row>
    <row r="261" spans="1:4" x14ac:dyDescent="0.35">
      <c r="A261" s="1">
        <v>37895</v>
      </c>
      <c r="C261">
        <v>21169</v>
      </c>
      <c r="D261">
        <v>171874</v>
      </c>
    </row>
    <row r="262" spans="1:4" x14ac:dyDescent="0.35">
      <c r="A262" s="1">
        <v>37865</v>
      </c>
      <c r="C262">
        <v>2615</v>
      </c>
      <c r="D262">
        <v>76506</v>
      </c>
    </row>
    <row r="263" spans="1:4" x14ac:dyDescent="0.35">
      <c r="A263" s="1">
        <v>37834</v>
      </c>
      <c r="C263">
        <v>4381</v>
      </c>
      <c r="D263">
        <v>79925</v>
      </c>
    </row>
    <row r="264" spans="1:4" x14ac:dyDescent="0.35">
      <c r="A264" s="1">
        <v>37803</v>
      </c>
      <c r="C264">
        <v>1471</v>
      </c>
      <c r="D264">
        <v>85117</v>
      </c>
    </row>
    <row r="265" spans="1:4" x14ac:dyDescent="0.35">
      <c r="A265" s="1">
        <v>37773</v>
      </c>
      <c r="C265">
        <v>4683</v>
      </c>
      <c r="D265">
        <v>59715</v>
      </c>
    </row>
    <row r="266" spans="1:4" x14ac:dyDescent="0.35">
      <c r="A266" s="1">
        <v>37742</v>
      </c>
      <c r="C266">
        <v>900</v>
      </c>
      <c r="D266">
        <v>68623</v>
      </c>
    </row>
    <row r="267" spans="1:4" x14ac:dyDescent="0.35">
      <c r="A267" s="1">
        <v>37712</v>
      </c>
      <c r="C267">
        <v>2797</v>
      </c>
      <c r="D267">
        <v>146399</v>
      </c>
    </row>
    <row r="268" spans="1:4" x14ac:dyDescent="0.35">
      <c r="A268" s="1">
        <v>37681</v>
      </c>
      <c r="C268">
        <v>1400</v>
      </c>
      <c r="D268">
        <v>85396</v>
      </c>
    </row>
    <row r="269" spans="1:4" x14ac:dyDescent="0.35">
      <c r="A269" s="1">
        <v>37653</v>
      </c>
      <c r="C269">
        <v>6976</v>
      </c>
      <c r="D269">
        <v>138177</v>
      </c>
    </row>
    <row r="270" spans="1:4" x14ac:dyDescent="0.35">
      <c r="A270" s="1">
        <v>37622</v>
      </c>
      <c r="C270">
        <v>44087</v>
      </c>
      <c r="D270">
        <v>132222</v>
      </c>
    </row>
    <row r="271" spans="1:4" x14ac:dyDescent="0.35">
      <c r="A271" s="1">
        <v>37591</v>
      </c>
      <c r="C271">
        <v>4205</v>
      </c>
      <c r="D271">
        <v>92917</v>
      </c>
    </row>
    <row r="272" spans="1:4" x14ac:dyDescent="0.35">
      <c r="A272" s="1">
        <v>37561</v>
      </c>
      <c r="C272">
        <v>2600</v>
      </c>
      <c r="D272">
        <v>157508</v>
      </c>
    </row>
    <row r="273" spans="1:4" x14ac:dyDescent="0.35">
      <c r="A273" s="1">
        <v>37530</v>
      </c>
      <c r="C273">
        <v>4463</v>
      </c>
      <c r="D273">
        <v>176010</v>
      </c>
    </row>
    <row r="274" spans="1:4" x14ac:dyDescent="0.35">
      <c r="A274" s="1">
        <v>37500</v>
      </c>
      <c r="C274">
        <v>291</v>
      </c>
      <c r="D274">
        <v>70057</v>
      </c>
    </row>
    <row r="275" spans="1:4" x14ac:dyDescent="0.35">
      <c r="A275" s="1">
        <v>37469</v>
      </c>
      <c r="C275">
        <v>22992</v>
      </c>
      <c r="D275">
        <v>118067</v>
      </c>
    </row>
    <row r="276" spans="1:4" x14ac:dyDescent="0.35">
      <c r="A276" s="1">
        <v>37438</v>
      </c>
      <c r="C276">
        <v>390</v>
      </c>
      <c r="D276">
        <v>80966</v>
      </c>
    </row>
    <row r="277" spans="1:4" x14ac:dyDescent="0.35">
      <c r="A277" s="1">
        <v>37408</v>
      </c>
      <c r="C277">
        <v>706</v>
      </c>
      <c r="D277">
        <v>94766</v>
      </c>
    </row>
    <row r="278" spans="1:4" x14ac:dyDescent="0.35">
      <c r="A278" s="1">
        <v>37377</v>
      </c>
      <c r="C278">
        <v>3291</v>
      </c>
      <c r="D278">
        <v>84978</v>
      </c>
    </row>
    <row r="279" spans="1:4" x14ac:dyDescent="0.35">
      <c r="A279" s="1">
        <v>37347</v>
      </c>
      <c r="C279">
        <v>8645</v>
      </c>
      <c r="D279">
        <v>112649</v>
      </c>
    </row>
    <row r="280" spans="1:4" x14ac:dyDescent="0.35">
      <c r="A280" s="1">
        <v>37316</v>
      </c>
      <c r="C280">
        <v>22760</v>
      </c>
      <c r="D280">
        <v>102315</v>
      </c>
    </row>
    <row r="281" spans="1:4" x14ac:dyDescent="0.35">
      <c r="A281" s="1">
        <v>37288</v>
      </c>
      <c r="C281">
        <v>3540</v>
      </c>
      <c r="D281">
        <v>128115</v>
      </c>
    </row>
    <row r="282" spans="1:4" x14ac:dyDescent="0.35">
      <c r="A282" s="1">
        <v>37257</v>
      </c>
      <c r="C282">
        <v>24778</v>
      </c>
      <c r="D282">
        <v>248475</v>
      </c>
    </row>
    <row r="283" spans="1:4" x14ac:dyDescent="0.35">
      <c r="A283" s="1">
        <v>37226</v>
      </c>
      <c r="C283">
        <v>10459</v>
      </c>
      <c r="D283">
        <v>161584</v>
      </c>
    </row>
    <row r="284" spans="1:4" x14ac:dyDescent="0.35">
      <c r="A284" s="1">
        <v>37196</v>
      </c>
      <c r="C284">
        <v>10052</v>
      </c>
      <c r="D284">
        <v>181412</v>
      </c>
    </row>
    <row r="285" spans="1:4" x14ac:dyDescent="0.35">
      <c r="A285" s="1">
        <v>37165</v>
      </c>
      <c r="C285">
        <v>10009</v>
      </c>
      <c r="D285">
        <v>242192</v>
      </c>
    </row>
    <row r="286" spans="1:4" x14ac:dyDescent="0.35">
      <c r="A286" s="1">
        <v>37135</v>
      </c>
      <c r="C286">
        <v>1639</v>
      </c>
      <c r="D286">
        <v>248332</v>
      </c>
    </row>
    <row r="287" spans="1:4" x14ac:dyDescent="0.35">
      <c r="A287" s="1">
        <v>37104</v>
      </c>
      <c r="C287">
        <v>8033</v>
      </c>
      <c r="D287">
        <v>140019</v>
      </c>
    </row>
    <row r="288" spans="1:4" x14ac:dyDescent="0.35">
      <c r="A288" s="1">
        <v>37073</v>
      </c>
      <c r="C288">
        <v>7894</v>
      </c>
      <c r="D288">
        <v>205975</v>
      </c>
    </row>
    <row r="289" spans="1:4" x14ac:dyDescent="0.35">
      <c r="A289" s="1">
        <v>37043</v>
      </c>
      <c r="C289">
        <v>1749</v>
      </c>
      <c r="D289">
        <v>124852</v>
      </c>
    </row>
    <row r="290" spans="1:4" x14ac:dyDescent="0.35">
      <c r="A290" s="1">
        <v>37012</v>
      </c>
      <c r="C290">
        <v>2233</v>
      </c>
      <c r="D290">
        <v>80140</v>
      </c>
    </row>
    <row r="291" spans="1:4" x14ac:dyDescent="0.35">
      <c r="A291" s="1">
        <v>36982</v>
      </c>
      <c r="C291">
        <v>6370</v>
      </c>
      <c r="D291">
        <v>165564</v>
      </c>
    </row>
    <row r="292" spans="1:4" x14ac:dyDescent="0.35">
      <c r="A292" s="1">
        <v>36951</v>
      </c>
      <c r="C292">
        <v>11570</v>
      </c>
      <c r="D292">
        <v>162867</v>
      </c>
    </row>
    <row r="293" spans="1:4" x14ac:dyDescent="0.35">
      <c r="A293" s="1">
        <v>36923</v>
      </c>
      <c r="C293">
        <v>11389</v>
      </c>
      <c r="D293">
        <v>101731</v>
      </c>
    </row>
    <row r="294" spans="1:4" x14ac:dyDescent="0.35">
      <c r="A294" s="1">
        <v>36892</v>
      </c>
      <c r="C294">
        <v>15344</v>
      </c>
      <c r="D294">
        <v>142208</v>
      </c>
    </row>
    <row r="295" spans="1:4" x14ac:dyDescent="0.35">
      <c r="A295" s="1">
        <v>36861</v>
      </c>
      <c r="C295">
        <v>39731</v>
      </c>
      <c r="D295">
        <v>133700</v>
      </c>
    </row>
    <row r="296" spans="1:4" x14ac:dyDescent="0.35">
      <c r="A296" s="1">
        <v>36831</v>
      </c>
      <c r="C296">
        <v>4863</v>
      </c>
      <c r="D296">
        <v>44200</v>
      </c>
    </row>
    <row r="297" spans="1:4" x14ac:dyDescent="0.35">
      <c r="A297" s="1">
        <v>36800</v>
      </c>
      <c r="C297">
        <v>1869</v>
      </c>
      <c r="D297">
        <v>43800</v>
      </c>
    </row>
    <row r="298" spans="1:4" x14ac:dyDescent="0.35">
      <c r="A298" s="1">
        <v>36770</v>
      </c>
      <c r="C298">
        <v>4242</v>
      </c>
      <c r="D298">
        <v>47700</v>
      </c>
    </row>
    <row r="299" spans="1:4" x14ac:dyDescent="0.35">
      <c r="A299" s="1">
        <v>36739</v>
      </c>
      <c r="C299">
        <v>4929</v>
      </c>
      <c r="D299">
        <v>57200</v>
      </c>
    </row>
    <row r="300" spans="1:4" x14ac:dyDescent="0.35">
      <c r="A300" s="1">
        <v>36708</v>
      </c>
      <c r="C300">
        <v>6450</v>
      </c>
      <c r="D300">
        <v>64000</v>
      </c>
    </row>
    <row r="301" spans="1:4" x14ac:dyDescent="0.35">
      <c r="A301" s="1">
        <v>36678</v>
      </c>
      <c r="C301">
        <v>296</v>
      </c>
      <c r="D301">
        <v>17200</v>
      </c>
    </row>
    <row r="302" spans="1:4" x14ac:dyDescent="0.35">
      <c r="A302" s="1">
        <v>36647</v>
      </c>
      <c r="C302">
        <v>4676</v>
      </c>
      <c r="D302">
        <v>27000</v>
      </c>
    </row>
    <row r="303" spans="1:4" x14ac:dyDescent="0.35">
      <c r="A303" s="1">
        <v>36617</v>
      </c>
      <c r="C303">
        <v>13299</v>
      </c>
      <c r="D303">
        <v>37300</v>
      </c>
    </row>
    <row r="304" spans="1:4" x14ac:dyDescent="0.35">
      <c r="A304" s="1">
        <v>36586</v>
      </c>
      <c r="C304">
        <v>603</v>
      </c>
      <c r="D304">
        <v>55800</v>
      </c>
    </row>
    <row r="305" spans="1:4" x14ac:dyDescent="0.35">
      <c r="A305" s="1">
        <v>36557</v>
      </c>
      <c r="C305">
        <v>8165</v>
      </c>
      <c r="D305">
        <v>35400</v>
      </c>
    </row>
    <row r="306" spans="1:4" x14ac:dyDescent="0.35">
      <c r="A306" s="1">
        <v>36526</v>
      </c>
      <c r="C306">
        <v>5359</v>
      </c>
      <c r="D306">
        <v>50600</v>
      </c>
    </row>
    <row r="307" spans="1:4" x14ac:dyDescent="0.35">
      <c r="A307" s="1">
        <v>36495</v>
      </c>
      <c r="C307">
        <v>2506</v>
      </c>
      <c r="D307">
        <v>44700</v>
      </c>
    </row>
    <row r="308" spans="1:4" x14ac:dyDescent="0.35">
      <c r="A308" s="1">
        <v>36465</v>
      </c>
      <c r="C308">
        <v>1726</v>
      </c>
      <c r="D308">
        <v>50900</v>
      </c>
    </row>
    <row r="309" spans="1:4" x14ac:dyDescent="0.35">
      <c r="A309" s="1">
        <v>36434</v>
      </c>
      <c r="C309">
        <v>320</v>
      </c>
      <c r="D309">
        <v>22800</v>
      </c>
    </row>
    <row r="310" spans="1:4" x14ac:dyDescent="0.35">
      <c r="A310" s="1">
        <v>36404</v>
      </c>
      <c r="C310">
        <v>16630</v>
      </c>
      <c r="D310">
        <v>61200</v>
      </c>
    </row>
    <row r="311" spans="1:4" x14ac:dyDescent="0.35">
      <c r="A311" s="1">
        <v>36373</v>
      </c>
      <c r="C311">
        <v>1526</v>
      </c>
      <c r="D311">
        <v>57300</v>
      </c>
    </row>
    <row r="312" spans="1:4" x14ac:dyDescent="0.35">
      <c r="A312" s="1">
        <v>36342</v>
      </c>
      <c r="C312">
        <v>4129</v>
      </c>
      <c r="D312">
        <v>54700</v>
      </c>
    </row>
    <row r="313" spans="1:4" x14ac:dyDescent="0.35">
      <c r="A313" s="1">
        <v>36312</v>
      </c>
      <c r="C313">
        <v>3233</v>
      </c>
      <c r="D313">
        <v>63400</v>
      </c>
    </row>
    <row r="314" spans="1:4" x14ac:dyDescent="0.35">
      <c r="A314" s="1">
        <v>36281</v>
      </c>
      <c r="C314">
        <v>550</v>
      </c>
      <c r="D314">
        <v>55200</v>
      </c>
    </row>
    <row r="315" spans="1:4" x14ac:dyDescent="0.35">
      <c r="A315" s="1">
        <v>36251</v>
      </c>
      <c r="C315">
        <v>2700</v>
      </c>
      <c r="D315">
        <v>54400</v>
      </c>
    </row>
    <row r="316" spans="1:4" x14ac:dyDescent="0.35">
      <c r="A316" s="1">
        <v>36220</v>
      </c>
      <c r="C316">
        <v>2532</v>
      </c>
      <c r="D316">
        <v>69000</v>
      </c>
    </row>
    <row r="317" spans="1:4" x14ac:dyDescent="0.35">
      <c r="A317" s="1">
        <v>36192</v>
      </c>
      <c r="C317">
        <v>2600</v>
      </c>
      <c r="D317">
        <v>61900</v>
      </c>
    </row>
    <row r="318" spans="1:4" x14ac:dyDescent="0.35">
      <c r="A318" s="1">
        <v>36161</v>
      </c>
      <c r="C318">
        <v>25738</v>
      </c>
      <c r="D318">
        <v>79700</v>
      </c>
    </row>
    <row r="319" spans="1:4" x14ac:dyDescent="0.35">
      <c r="A319" s="1">
        <v>36130</v>
      </c>
      <c r="C319">
        <v>1219</v>
      </c>
      <c r="D319">
        <v>103200</v>
      </c>
    </row>
    <row r="320" spans="1:4" x14ac:dyDescent="0.35">
      <c r="A320" s="1">
        <v>36100</v>
      </c>
      <c r="C320">
        <v>1004</v>
      </c>
      <c r="D320">
        <v>51600</v>
      </c>
    </row>
    <row r="321" spans="1:4" x14ac:dyDescent="0.35">
      <c r="A321" s="1">
        <v>36069</v>
      </c>
      <c r="C321">
        <v>2025</v>
      </c>
      <c r="D321">
        <v>91500</v>
      </c>
    </row>
    <row r="322" spans="1:4" x14ac:dyDescent="0.35">
      <c r="A322" s="1">
        <v>36039</v>
      </c>
      <c r="C322">
        <v>0</v>
      </c>
      <c r="D322">
        <v>73100</v>
      </c>
    </row>
    <row r="323" spans="1:4" x14ac:dyDescent="0.35">
      <c r="A323" s="1">
        <v>36008</v>
      </c>
      <c r="C323">
        <v>2455</v>
      </c>
      <c r="D323">
        <v>37200</v>
      </c>
    </row>
    <row r="324" spans="1:4" x14ac:dyDescent="0.35">
      <c r="A324" s="1">
        <v>35977</v>
      </c>
      <c r="C324">
        <v>588</v>
      </c>
      <c r="D324">
        <v>50800</v>
      </c>
    </row>
    <row r="325" spans="1:4" x14ac:dyDescent="0.35">
      <c r="A325" s="1">
        <v>35947</v>
      </c>
      <c r="C325">
        <v>2806</v>
      </c>
      <c r="D325">
        <v>54900</v>
      </c>
    </row>
    <row r="326" spans="1:4" x14ac:dyDescent="0.35">
      <c r="A326" s="1">
        <v>35916</v>
      </c>
      <c r="C326">
        <v>1008</v>
      </c>
      <c r="D326">
        <v>27600</v>
      </c>
    </row>
    <row r="327" spans="1:4" x14ac:dyDescent="0.35">
      <c r="A327" s="1">
        <v>35886</v>
      </c>
      <c r="C327">
        <v>850</v>
      </c>
      <c r="D327">
        <v>48800</v>
      </c>
    </row>
    <row r="328" spans="1:4" x14ac:dyDescent="0.35">
      <c r="A328" s="1">
        <v>35855</v>
      </c>
      <c r="C328">
        <v>500</v>
      </c>
      <c r="D328">
        <v>23000</v>
      </c>
    </row>
    <row r="329" spans="1:4" x14ac:dyDescent="0.35">
      <c r="A329" s="1">
        <v>35827</v>
      </c>
      <c r="C329">
        <v>2986</v>
      </c>
      <c r="D329">
        <v>43900</v>
      </c>
    </row>
    <row r="330" spans="1:4" x14ac:dyDescent="0.35">
      <c r="A330" s="1">
        <v>35796</v>
      </c>
      <c r="C330">
        <v>9562</v>
      </c>
      <c r="D330">
        <v>72200</v>
      </c>
    </row>
    <row r="331" spans="1:4" x14ac:dyDescent="0.35">
      <c r="A331" s="1">
        <v>35765</v>
      </c>
      <c r="C331">
        <v>4568</v>
      </c>
      <c r="D331">
        <v>58300</v>
      </c>
    </row>
    <row r="332" spans="1:4" x14ac:dyDescent="0.35">
      <c r="A332" s="1">
        <v>35735</v>
      </c>
      <c r="C332">
        <v>180</v>
      </c>
      <c r="D332">
        <v>47200</v>
      </c>
    </row>
    <row r="333" spans="1:4" x14ac:dyDescent="0.35">
      <c r="A333" s="1">
        <v>35704</v>
      </c>
      <c r="C333">
        <v>7573</v>
      </c>
      <c r="D333">
        <v>47300</v>
      </c>
    </row>
    <row r="334" spans="1:4" x14ac:dyDescent="0.35">
      <c r="A334" s="1">
        <v>35674</v>
      </c>
      <c r="C334">
        <v>3265</v>
      </c>
      <c r="D334">
        <v>20700</v>
      </c>
    </row>
    <row r="335" spans="1:4" x14ac:dyDescent="0.35">
      <c r="A335" s="1">
        <v>35643</v>
      </c>
      <c r="C335">
        <v>3929</v>
      </c>
      <c r="D335">
        <v>26900</v>
      </c>
    </row>
    <row r="336" spans="1:4" x14ac:dyDescent="0.35">
      <c r="A336" s="1">
        <v>35612</v>
      </c>
      <c r="C336">
        <v>16131</v>
      </c>
      <c r="D336">
        <v>48300</v>
      </c>
    </row>
    <row r="337" spans="1:4" x14ac:dyDescent="0.35">
      <c r="A337" s="1">
        <v>35582</v>
      </c>
      <c r="C337">
        <v>1875</v>
      </c>
      <c r="D337">
        <v>15100</v>
      </c>
    </row>
    <row r="338" spans="1:4" x14ac:dyDescent="0.35">
      <c r="A338" s="1">
        <v>35551</v>
      </c>
      <c r="C338">
        <v>222</v>
      </c>
      <c r="D338">
        <v>21000</v>
      </c>
    </row>
    <row r="339" spans="1:4" x14ac:dyDescent="0.35">
      <c r="A339" s="1">
        <v>35521</v>
      </c>
      <c r="C339">
        <v>247</v>
      </c>
      <c r="D339">
        <v>15200</v>
      </c>
    </row>
    <row r="340" spans="1:4" x14ac:dyDescent="0.35">
      <c r="A340" s="1">
        <v>35490</v>
      </c>
      <c r="C340">
        <v>4366</v>
      </c>
      <c r="D340">
        <v>50200</v>
      </c>
    </row>
    <row r="341" spans="1:4" x14ac:dyDescent="0.35">
      <c r="A341" s="1">
        <v>35462</v>
      </c>
      <c r="C341">
        <v>3164</v>
      </c>
      <c r="D341">
        <v>40500</v>
      </c>
    </row>
    <row r="342" spans="1:4" x14ac:dyDescent="0.35">
      <c r="A342" s="1">
        <v>35431</v>
      </c>
      <c r="C342">
        <v>9873</v>
      </c>
      <c r="D342">
        <v>43600</v>
      </c>
    </row>
    <row r="343" spans="1:4" x14ac:dyDescent="0.35">
      <c r="A343" s="1">
        <v>35400</v>
      </c>
      <c r="C343">
        <v>1885</v>
      </c>
      <c r="D343">
        <v>37400</v>
      </c>
    </row>
    <row r="344" spans="1:4" x14ac:dyDescent="0.35">
      <c r="A344" s="1">
        <v>35370</v>
      </c>
      <c r="C344">
        <v>980</v>
      </c>
      <c r="D344">
        <v>29500</v>
      </c>
    </row>
    <row r="345" spans="1:4" x14ac:dyDescent="0.35">
      <c r="A345" s="1">
        <v>35339</v>
      </c>
      <c r="C345">
        <v>13459</v>
      </c>
      <c r="D345">
        <v>47900</v>
      </c>
    </row>
    <row r="346" spans="1:4" x14ac:dyDescent="0.35">
      <c r="A346" s="1">
        <v>35309</v>
      </c>
      <c r="C346">
        <v>430</v>
      </c>
      <c r="D346">
        <v>29600</v>
      </c>
    </row>
    <row r="347" spans="1:4" x14ac:dyDescent="0.35">
      <c r="A347" s="1">
        <v>35278</v>
      </c>
      <c r="C347">
        <v>1262</v>
      </c>
      <c r="D347">
        <v>20300</v>
      </c>
    </row>
    <row r="348" spans="1:4" x14ac:dyDescent="0.35">
      <c r="A348" s="1">
        <v>35247</v>
      </c>
      <c r="C348">
        <v>2609</v>
      </c>
      <c r="D348">
        <v>41800</v>
      </c>
    </row>
    <row r="349" spans="1:4" x14ac:dyDescent="0.35">
      <c r="A349" s="1">
        <v>35217</v>
      </c>
      <c r="C349">
        <v>911</v>
      </c>
      <c r="D349">
        <v>40200</v>
      </c>
    </row>
    <row r="350" spans="1:4" x14ac:dyDescent="0.35">
      <c r="A350" s="1">
        <v>35186</v>
      </c>
      <c r="C350">
        <v>3995</v>
      </c>
      <c r="D350">
        <v>30800</v>
      </c>
    </row>
    <row r="351" spans="1:4" x14ac:dyDescent="0.35">
      <c r="A351" s="1">
        <v>35156</v>
      </c>
      <c r="C351">
        <v>454</v>
      </c>
      <c r="D351">
        <v>30800</v>
      </c>
    </row>
    <row r="352" spans="1:4" x14ac:dyDescent="0.35">
      <c r="A352" s="1">
        <v>35125</v>
      </c>
      <c r="C352">
        <v>4560</v>
      </c>
      <c r="D352">
        <v>37500</v>
      </c>
    </row>
    <row r="353" spans="1:4" x14ac:dyDescent="0.35">
      <c r="A353" s="1">
        <v>35096</v>
      </c>
      <c r="C353">
        <v>3323</v>
      </c>
      <c r="D353">
        <v>33800</v>
      </c>
    </row>
    <row r="354" spans="1:4" x14ac:dyDescent="0.35">
      <c r="A354" s="1">
        <v>35065</v>
      </c>
      <c r="C354">
        <v>8157</v>
      </c>
      <c r="D354">
        <v>97400</v>
      </c>
    </row>
    <row r="355" spans="1:4" x14ac:dyDescent="0.35">
      <c r="A355" s="1">
        <v>35034</v>
      </c>
      <c r="C355">
        <v>7744</v>
      </c>
      <c r="D355">
        <v>55200</v>
      </c>
    </row>
    <row r="356" spans="1:4" x14ac:dyDescent="0.35">
      <c r="A356" s="1">
        <v>35004</v>
      </c>
      <c r="C356">
        <v>6143</v>
      </c>
      <c r="D356">
        <v>41300</v>
      </c>
    </row>
    <row r="357" spans="1:4" x14ac:dyDescent="0.35">
      <c r="A357" s="1">
        <v>34973</v>
      </c>
      <c r="C357">
        <v>960</v>
      </c>
      <c r="D357">
        <v>41300</v>
      </c>
    </row>
    <row r="358" spans="1:4" x14ac:dyDescent="0.35">
      <c r="A358" s="1">
        <v>34943</v>
      </c>
      <c r="C358">
        <v>700</v>
      </c>
      <c r="D358">
        <v>33200</v>
      </c>
    </row>
    <row r="359" spans="1:4" x14ac:dyDescent="0.35">
      <c r="A359" s="1">
        <v>34912</v>
      </c>
      <c r="C359">
        <v>954</v>
      </c>
      <c r="D359">
        <v>33300</v>
      </c>
    </row>
    <row r="360" spans="1:4" x14ac:dyDescent="0.35">
      <c r="A360" s="1">
        <v>34881</v>
      </c>
      <c r="C360">
        <v>1215</v>
      </c>
      <c r="D360">
        <v>23300</v>
      </c>
    </row>
    <row r="361" spans="1:4" x14ac:dyDescent="0.35">
      <c r="A361" s="1">
        <v>34851</v>
      </c>
      <c r="C361">
        <v>6055</v>
      </c>
      <c r="D361">
        <v>40400</v>
      </c>
    </row>
    <row r="362" spans="1:4" x14ac:dyDescent="0.35">
      <c r="A362" s="1">
        <v>34820</v>
      </c>
      <c r="C362">
        <v>2788</v>
      </c>
      <c r="D362">
        <v>58500</v>
      </c>
    </row>
    <row r="363" spans="1:4" x14ac:dyDescent="0.35">
      <c r="A363" s="1">
        <v>34790</v>
      </c>
      <c r="C363">
        <v>656</v>
      </c>
      <c r="D363">
        <v>15700</v>
      </c>
    </row>
    <row r="364" spans="1:4" x14ac:dyDescent="0.35">
      <c r="A364" s="1">
        <v>34759</v>
      </c>
      <c r="C364">
        <v>490</v>
      </c>
      <c r="D364">
        <v>27800</v>
      </c>
    </row>
    <row r="365" spans="1:4" x14ac:dyDescent="0.35">
      <c r="A365" s="1">
        <v>34731</v>
      </c>
      <c r="C365">
        <v>5784</v>
      </c>
      <c r="D365">
        <v>30900</v>
      </c>
    </row>
    <row r="366" spans="1:4" x14ac:dyDescent="0.35">
      <c r="A366" s="1">
        <v>34700</v>
      </c>
      <c r="C366">
        <v>7492</v>
      </c>
      <c r="D366">
        <v>39000</v>
      </c>
    </row>
    <row r="367" spans="1:4" x14ac:dyDescent="0.35">
      <c r="A367" s="1">
        <v>34669</v>
      </c>
      <c r="C367">
        <v>1049</v>
      </c>
      <c r="D367">
        <v>27500</v>
      </c>
    </row>
    <row r="368" spans="1:4" x14ac:dyDescent="0.35">
      <c r="A368" s="1">
        <v>34639</v>
      </c>
      <c r="C368">
        <v>2332</v>
      </c>
      <c r="D368">
        <v>28500</v>
      </c>
    </row>
    <row r="369" spans="1:4" x14ac:dyDescent="0.35">
      <c r="A369" s="1">
        <v>34608</v>
      </c>
      <c r="C369">
        <v>0</v>
      </c>
      <c r="D369">
        <v>42400</v>
      </c>
    </row>
    <row r="370" spans="1:4" x14ac:dyDescent="0.35">
      <c r="A370" s="1">
        <v>34578</v>
      </c>
      <c r="C370">
        <v>9354</v>
      </c>
      <c r="D370">
        <v>52200</v>
      </c>
    </row>
    <row r="371" spans="1:4" x14ac:dyDescent="0.35">
      <c r="A371" s="1">
        <v>34547</v>
      </c>
      <c r="C371">
        <v>1640</v>
      </c>
      <c r="D371">
        <v>46400</v>
      </c>
    </row>
    <row r="372" spans="1:4" x14ac:dyDescent="0.35">
      <c r="A372" s="1">
        <v>34516</v>
      </c>
      <c r="C372">
        <v>0</v>
      </c>
      <c r="D372">
        <v>19100</v>
      </c>
    </row>
    <row r="373" spans="1:4" x14ac:dyDescent="0.35">
      <c r="A373" s="1">
        <v>34486</v>
      </c>
      <c r="C373">
        <v>660</v>
      </c>
      <c r="D373">
        <v>35000</v>
      </c>
    </row>
    <row r="374" spans="1:4" x14ac:dyDescent="0.35">
      <c r="A374" s="1">
        <v>34455</v>
      </c>
      <c r="C374">
        <v>1000</v>
      </c>
      <c r="D374">
        <v>36300</v>
      </c>
    </row>
    <row r="375" spans="1:4" x14ac:dyDescent="0.35">
      <c r="A375" s="1">
        <v>34425</v>
      </c>
      <c r="C375">
        <v>4000</v>
      </c>
      <c r="D375">
        <v>36100</v>
      </c>
    </row>
    <row r="376" spans="1:4" x14ac:dyDescent="0.35">
      <c r="A376" s="1">
        <v>34394</v>
      </c>
      <c r="C376">
        <v>425</v>
      </c>
      <c r="D376">
        <v>49000</v>
      </c>
    </row>
    <row r="377" spans="1:4" x14ac:dyDescent="0.35">
      <c r="A377" s="1">
        <v>34366</v>
      </c>
      <c r="C377">
        <v>494</v>
      </c>
      <c r="D377">
        <v>34600</v>
      </c>
    </row>
    <row r="378" spans="1:4" x14ac:dyDescent="0.35">
      <c r="A378" s="1">
        <v>34335</v>
      </c>
      <c r="C378">
        <v>9375</v>
      </c>
      <c r="D378">
        <v>108900</v>
      </c>
    </row>
    <row r="379" spans="1:4" x14ac:dyDescent="0.35">
      <c r="A379" s="1">
        <v>34304</v>
      </c>
      <c r="C379">
        <v>0</v>
      </c>
    </row>
    <row r="380" spans="1:4" x14ac:dyDescent="0.35">
      <c r="A380" s="1">
        <v>34274</v>
      </c>
      <c r="C380">
        <v>1251</v>
      </c>
    </row>
    <row r="381" spans="1:4" x14ac:dyDescent="0.35">
      <c r="A381" s="1">
        <v>34243</v>
      </c>
      <c r="C381">
        <v>14073</v>
      </c>
    </row>
    <row r="382" spans="1:4" x14ac:dyDescent="0.35">
      <c r="A382" s="1">
        <v>34213</v>
      </c>
      <c r="C382">
        <v>800</v>
      </c>
    </row>
    <row r="383" spans="1:4" x14ac:dyDescent="0.35">
      <c r="A383" s="1">
        <v>34182</v>
      </c>
      <c r="C383">
        <v>4300</v>
      </c>
    </row>
    <row r="384" spans="1:4" x14ac:dyDescent="0.35">
      <c r="A384" s="1">
        <v>34151</v>
      </c>
      <c r="C384">
        <v>2020</v>
      </c>
    </row>
    <row r="385" spans="1:3" x14ac:dyDescent="0.35">
      <c r="A385" s="1">
        <v>34121</v>
      </c>
      <c r="C385">
        <v>102</v>
      </c>
    </row>
    <row r="386" spans="1:3" x14ac:dyDescent="0.35">
      <c r="A386" s="1">
        <v>34090</v>
      </c>
      <c r="C386">
        <v>1066</v>
      </c>
    </row>
    <row r="387" spans="1:3" x14ac:dyDescent="0.35">
      <c r="A387" s="1">
        <v>34060</v>
      </c>
      <c r="C387">
        <v>4672</v>
      </c>
    </row>
    <row r="388" spans="1:3" x14ac:dyDescent="0.35">
      <c r="A388" s="1">
        <v>34029</v>
      </c>
      <c r="C388">
        <v>1820</v>
      </c>
    </row>
    <row r="389" spans="1:3" x14ac:dyDescent="0.35">
      <c r="A389" s="1">
        <v>34001</v>
      </c>
      <c r="C389">
        <v>2410</v>
      </c>
    </row>
    <row r="390" spans="1:3" x14ac:dyDescent="0.35">
      <c r="A390" s="1">
        <v>33970</v>
      </c>
      <c r="C390">
        <v>50000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bnd.EmbeddedDataStore" shapeId="14337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82550</xdr:colOff>
                <xdr:row>1</xdr:row>
                <xdr:rowOff>101600</xdr:rowOff>
              </to>
            </anchor>
          </objectPr>
        </oleObject>
      </mc:Choice>
      <mc:Fallback>
        <oleObject progId="Mbnd.EmbeddedDataStore" shapeId="1433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3D647-881B-4732-9455-F5A21049074B}">
  <dimension ref="A4:B40"/>
  <sheetViews>
    <sheetView workbookViewId="0"/>
  </sheetViews>
  <sheetFormatPr defaultColWidth="10.90625" defaultRowHeight="14.5" x14ac:dyDescent="0.35"/>
  <cols>
    <col min="1" max="1" width="10.36328125" bestFit="1" customWidth="1"/>
    <col min="2" max="2" width="5" bestFit="1" customWidth="1"/>
  </cols>
  <sheetData>
    <row r="4" spans="1:2" x14ac:dyDescent="0.35">
      <c r="B4" t="s">
        <v>112</v>
      </c>
    </row>
    <row r="5" spans="1:2" x14ac:dyDescent="0.35">
      <c r="A5" s="1">
        <v>45689</v>
      </c>
      <c r="B5">
        <v>47.8</v>
      </c>
    </row>
    <row r="6" spans="1:2" x14ac:dyDescent="0.35">
      <c r="A6" s="1">
        <v>45658</v>
      </c>
      <c r="B6">
        <v>51.6</v>
      </c>
    </row>
    <row r="7" spans="1:2" x14ac:dyDescent="0.35">
      <c r="A7" s="1">
        <v>45627</v>
      </c>
      <c r="B7">
        <v>52.2</v>
      </c>
    </row>
    <row r="8" spans="1:2" x14ac:dyDescent="0.35">
      <c r="A8" s="1">
        <v>45597</v>
      </c>
      <c r="B8">
        <v>52</v>
      </c>
    </row>
    <row r="9" spans="1:2" x14ac:dyDescent="0.35">
      <c r="A9" s="1">
        <v>45566</v>
      </c>
      <c r="B9">
        <v>51.1</v>
      </c>
    </row>
    <row r="10" spans="1:2" x14ac:dyDescent="0.35">
      <c r="A10" s="1">
        <v>45536</v>
      </c>
      <c r="B10">
        <v>50.4</v>
      </c>
    </row>
    <row r="11" spans="1:2" x14ac:dyDescent="0.35">
      <c r="A11" s="1">
        <v>45505</v>
      </c>
      <c r="B11">
        <v>49.5</v>
      </c>
    </row>
    <row r="12" spans="1:2" x14ac:dyDescent="0.35">
      <c r="A12" s="1">
        <v>45474</v>
      </c>
      <c r="B12">
        <v>47.8</v>
      </c>
    </row>
    <row r="13" spans="1:2" x14ac:dyDescent="0.35">
      <c r="A13" s="1">
        <v>45444</v>
      </c>
      <c r="B13">
        <v>49.3</v>
      </c>
    </row>
    <row r="14" spans="1:2" x14ac:dyDescent="0.35">
      <c r="A14" s="1">
        <v>45413</v>
      </c>
      <c r="B14">
        <v>49.3</v>
      </c>
    </row>
    <row r="15" spans="1:2" x14ac:dyDescent="0.35">
      <c r="A15" s="1">
        <v>45383</v>
      </c>
      <c r="B15">
        <v>49.4</v>
      </c>
    </row>
    <row r="16" spans="1:2" x14ac:dyDescent="0.35">
      <c r="A16" s="1">
        <v>45352</v>
      </c>
      <c r="B16">
        <v>49.8</v>
      </c>
    </row>
    <row r="17" spans="1:2" x14ac:dyDescent="0.35">
      <c r="A17" s="1">
        <v>45323</v>
      </c>
      <c r="B17">
        <v>49.7</v>
      </c>
    </row>
    <row r="18" spans="1:2" x14ac:dyDescent="0.35">
      <c r="A18" s="1">
        <v>45292</v>
      </c>
      <c r="B18">
        <v>48.3</v>
      </c>
    </row>
    <row r="19" spans="1:2" x14ac:dyDescent="0.35">
      <c r="A19" s="1">
        <v>45261</v>
      </c>
      <c r="B19">
        <v>45.4</v>
      </c>
    </row>
    <row r="20" spans="1:2" x14ac:dyDescent="0.35">
      <c r="A20" s="1">
        <v>45231</v>
      </c>
      <c r="B20">
        <v>47.7</v>
      </c>
    </row>
    <row r="21" spans="1:2" x14ac:dyDescent="0.35">
      <c r="A21" s="1">
        <v>45200</v>
      </c>
      <c r="B21">
        <v>48.6</v>
      </c>
    </row>
    <row r="22" spans="1:2" x14ac:dyDescent="0.35">
      <c r="A22" s="1">
        <v>45170</v>
      </c>
      <c r="B22">
        <v>47.5</v>
      </c>
    </row>
    <row r="23" spans="1:2" x14ac:dyDescent="0.35">
      <c r="A23" s="1">
        <v>45139</v>
      </c>
      <c r="B23">
        <v>48</v>
      </c>
    </row>
    <row r="24" spans="1:2" x14ac:dyDescent="0.35">
      <c r="A24" s="1">
        <v>45108</v>
      </c>
      <c r="B24">
        <v>49.6</v>
      </c>
    </row>
    <row r="25" spans="1:2" x14ac:dyDescent="0.35">
      <c r="A25" s="1">
        <v>45078</v>
      </c>
      <c r="B25">
        <v>48.8</v>
      </c>
    </row>
    <row r="26" spans="1:2" x14ac:dyDescent="0.35">
      <c r="A26" s="1">
        <v>45047</v>
      </c>
      <c r="B26">
        <v>49</v>
      </c>
    </row>
    <row r="27" spans="1:2" x14ac:dyDescent="0.35">
      <c r="A27" s="1">
        <v>45017</v>
      </c>
      <c r="B27">
        <v>50.2</v>
      </c>
    </row>
    <row r="28" spans="1:2" x14ac:dyDescent="0.35">
      <c r="A28" s="1">
        <v>44986</v>
      </c>
      <c r="B28">
        <v>48.6</v>
      </c>
    </row>
    <row r="29" spans="1:2" x14ac:dyDescent="0.35">
      <c r="A29" s="1">
        <v>44958</v>
      </c>
      <c r="B29">
        <v>52.4</v>
      </c>
    </row>
    <row r="30" spans="1:2" x14ac:dyDescent="0.35">
      <c r="A30" s="1">
        <v>44927</v>
      </c>
      <c r="B30">
        <v>51</v>
      </c>
    </row>
    <row r="31" spans="1:2" x14ac:dyDescent="0.35">
      <c r="A31" s="1">
        <v>44896</v>
      </c>
      <c r="B31">
        <v>49.2</v>
      </c>
    </row>
    <row r="32" spans="1:2" x14ac:dyDescent="0.35">
      <c r="A32" s="1">
        <v>44866</v>
      </c>
      <c r="B32">
        <v>49.6</v>
      </c>
    </row>
    <row r="33" spans="1:2" x14ac:dyDescent="0.35">
      <c r="A33" s="1">
        <v>44835</v>
      </c>
      <c r="B33">
        <v>48.8</v>
      </c>
    </row>
    <row r="34" spans="1:2" x14ac:dyDescent="0.35">
      <c r="A34" s="1">
        <v>44805</v>
      </c>
      <c r="B34">
        <v>49.8</v>
      </c>
    </row>
    <row r="35" spans="1:2" x14ac:dyDescent="0.35">
      <c r="A35" s="1">
        <v>44774</v>
      </c>
      <c r="B35">
        <v>48.7</v>
      </c>
    </row>
    <row r="36" spans="1:2" x14ac:dyDescent="0.35">
      <c r="A36" s="1">
        <v>44743</v>
      </c>
      <c r="B36">
        <v>52.5</v>
      </c>
    </row>
    <row r="37" spans="1:2" x14ac:dyDescent="0.35">
      <c r="A37" s="1">
        <v>44713</v>
      </c>
      <c r="B37">
        <v>54.6</v>
      </c>
    </row>
    <row r="38" spans="1:2" x14ac:dyDescent="0.35">
      <c r="A38" s="1">
        <v>44682</v>
      </c>
      <c r="B38">
        <v>56.8</v>
      </c>
    </row>
    <row r="39" spans="1:2" x14ac:dyDescent="0.35">
      <c r="A39" s="1">
        <v>44652</v>
      </c>
      <c r="B39">
        <v>56.2</v>
      </c>
    </row>
    <row r="40" spans="1:2" x14ac:dyDescent="0.35">
      <c r="A40" s="1">
        <v>44621</v>
      </c>
      <c r="B40">
        <v>58.9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bnd.EmbeddedDataStore" shapeId="15361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82550</xdr:colOff>
                <xdr:row>1</xdr:row>
                <xdr:rowOff>101600</xdr:rowOff>
              </to>
            </anchor>
          </objectPr>
        </oleObject>
      </mc:Choice>
      <mc:Fallback>
        <oleObject progId="Mbnd.EmbeddedDataStore" shapeId="1536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EC109-B856-4F53-B91C-7588CB3BD543}">
  <dimension ref="A3:D46"/>
  <sheetViews>
    <sheetView topLeftCell="A28" workbookViewId="0">
      <selection activeCell="A29" sqref="A29:A46"/>
    </sheetView>
  </sheetViews>
  <sheetFormatPr defaultColWidth="10.90625" defaultRowHeight="14.5" x14ac:dyDescent="0.35"/>
  <cols>
    <col min="1" max="1" width="81" bestFit="1" customWidth="1"/>
    <col min="2" max="2" width="20.1796875" bestFit="1" customWidth="1"/>
    <col min="3" max="3" width="58.90625" bestFit="1" customWidth="1"/>
    <col min="4" max="4" width="17.90625" style="4" bestFit="1" customWidth="1"/>
  </cols>
  <sheetData>
    <row r="3" spans="1:4" x14ac:dyDescent="0.35">
      <c r="A3" t="s">
        <v>0</v>
      </c>
    </row>
    <row r="4" spans="1:4" x14ac:dyDescent="0.35">
      <c r="B4" s="1">
        <v>45291</v>
      </c>
    </row>
    <row r="5" spans="1:4" x14ac:dyDescent="0.35">
      <c r="A5" t="s">
        <v>1</v>
      </c>
      <c r="B5" s="3">
        <v>414000000000</v>
      </c>
      <c r="C5" t="s">
        <v>22</v>
      </c>
      <c r="D5" s="4">
        <f>'RoW imports'!B5</f>
        <v>457834580000</v>
      </c>
    </row>
    <row r="6" spans="1:4" x14ac:dyDescent="0.35">
      <c r="A6" t="s">
        <v>2</v>
      </c>
      <c r="B6" s="3">
        <v>168100000000</v>
      </c>
      <c r="C6" t="s">
        <v>23</v>
      </c>
      <c r="D6" s="4">
        <f>'RoW imports'!B6</f>
        <v>189442510000</v>
      </c>
    </row>
    <row r="7" spans="1:4" x14ac:dyDescent="0.35">
      <c r="A7" t="s">
        <v>3</v>
      </c>
      <c r="B7" s="3">
        <v>431600000000</v>
      </c>
      <c r="C7" t="s">
        <v>24</v>
      </c>
      <c r="D7" s="4">
        <f>'RoW imports'!B7</f>
        <v>92470170000</v>
      </c>
    </row>
    <row r="8" spans="1:4" x14ac:dyDescent="0.35">
      <c r="A8" t="s">
        <v>4</v>
      </c>
      <c r="B8" s="3">
        <v>80900000000</v>
      </c>
      <c r="C8" t="s">
        <v>25</v>
      </c>
      <c r="D8" s="4">
        <f>'RoW imports'!B8</f>
        <v>44989910000</v>
      </c>
    </row>
    <row r="9" spans="1:4" x14ac:dyDescent="0.35">
      <c r="A9" t="s">
        <v>5</v>
      </c>
      <c r="B9" s="3">
        <v>452000000000</v>
      </c>
      <c r="C9" t="s">
        <v>26</v>
      </c>
      <c r="D9" s="4">
        <f>'RoW imports'!B9</f>
        <v>241355110000</v>
      </c>
    </row>
    <row r="10" spans="1:4" x14ac:dyDescent="0.35">
      <c r="A10" s="5" t="s">
        <v>6</v>
      </c>
      <c r="B10" s="3">
        <v>777100000000</v>
      </c>
      <c r="C10" t="s">
        <v>27</v>
      </c>
      <c r="D10" s="4">
        <f>'RoW imports'!B10</f>
        <v>484546360000</v>
      </c>
    </row>
    <row r="11" spans="1:4" x14ac:dyDescent="0.35">
      <c r="A11" s="5" t="s">
        <v>7</v>
      </c>
      <c r="B11" s="3">
        <v>161800000000</v>
      </c>
      <c r="C11" t="s">
        <v>42</v>
      </c>
      <c r="D11" s="4">
        <f>'RoW imports'!B11</f>
        <v>28644490000</v>
      </c>
    </row>
    <row r="12" spans="1:4" x14ac:dyDescent="0.35">
      <c r="A12" s="5" t="s">
        <v>8</v>
      </c>
      <c r="B12" s="3">
        <v>414800000000</v>
      </c>
      <c r="C12" t="s">
        <v>40</v>
      </c>
      <c r="D12" s="4">
        <f>'RoW imports'!B12</f>
        <v>129984530000</v>
      </c>
    </row>
    <row r="13" spans="1:4" x14ac:dyDescent="0.35">
      <c r="A13" t="s">
        <v>9</v>
      </c>
      <c r="B13" s="3">
        <v>318900000000</v>
      </c>
      <c r="C13" t="s">
        <v>28</v>
      </c>
      <c r="D13" s="4">
        <f>'RoW imports'!B13</f>
        <v>22811910000</v>
      </c>
    </row>
    <row r="14" spans="1:4" x14ac:dyDescent="0.35">
      <c r="A14" t="s">
        <v>10</v>
      </c>
      <c r="B14" s="3">
        <v>168700000000</v>
      </c>
      <c r="C14" t="s">
        <v>29</v>
      </c>
      <c r="D14" s="4">
        <f>'RoW imports'!B14</f>
        <v>83189790000</v>
      </c>
    </row>
    <row r="15" spans="1:4" x14ac:dyDescent="0.35">
      <c r="A15" s="5" t="s">
        <v>11</v>
      </c>
      <c r="B15" s="3">
        <v>23800000000</v>
      </c>
      <c r="C15" t="s">
        <v>30</v>
      </c>
      <c r="D15" s="4">
        <f>'RoW imports'!B15</f>
        <v>39053490000</v>
      </c>
    </row>
    <row r="16" spans="1:4" x14ac:dyDescent="0.35">
      <c r="A16" s="5" t="s">
        <v>12</v>
      </c>
      <c r="B16" s="3">
        <v>1179800000000</v>
      </c>
      <c r="C16" t="s">
        <v>31</v>
      </c>
      <c r="D16" s="4">
        <f>'RoW imports'!B16</f>
        <v>106033350000</v>
      </c>
    </row>
    <row r="17" spans="1:4" x14ac:dyDescent="0.35">
      <c r="A17" t="s">
        <v>13</v>
      </c>
      <c r="B17" s="3">
        <v>203400000000</v>
      </c>
      <c r="C17" t="s">
        <v>32</v>
      </c>
      <c r="D17" s="4">
        <f>'RoW imports'!B17</f>
        <v>30202010000</v>
      </c>
    </row>
    <row r="18" spans="1:4" x14ac:dyDescent="0.35">
      <c r="A18" t="s">
        <v>14</v>
      </c>
      <c r="B18" s="3">
        <v>757700000000</v>
      </c>
      <c r="C18" t="s">
        <v>41</v>
      </c>
      <c r="D18" s="4">
        <f>'RoW imports'!B18</f>
        <v>24285190000</v>
      </c>
    </row>
    <row r="19" spans="1:4" x14ac:dyDescent="0.35">
      <c r="A19" t="s">
        <v>15</v>
      </c>
      <c r="B19" s="3">
        <v>298600000000</v>
      </c>
      <c r="C19" t="s">
        <v>33</v>
      </c>
      <c r="D19" s="4">
        <f>'RoW imports'!B19</f>
        <v>82470210000</v>
      </c>
    </row>
    <row r="20" spans="1:4" x14ac:dyDescent="0.35">
      <c r="A20" t="s">
        <v>16</v>
      </c>
      <c r="B20" s="3">
        <v>49900000000</v>
      </c>
      <c r="C20" t="s">
        <v>34</v>
      </c>
      <c r="D20" s="4">
        <f>'RoW imports'!B20</f>
        <v>71914950000</v>
      </c>
    </row>
    <row r="21" spans="1:4" x14ac:dyDescent="0.35">
      <c r="A21" t="s">
        <v>17</v>
      </c>
      <c r="B21" s="3">
        <v>478700000000</v>
      </c>
      <c r="C21" t="s">
        <v>35</v>
      </c>
      <c r="D21" s="4">
        <f>'RoW imports'!B21</f>
        <v>23404020000</v>
      </c>
    </row>
    <row r="22" spans="1:4" x14ac:dyDescent="0.35">
      <c r="A22" t="s">
        <v>18</v>
      </c>
      <c r="B22" s="3">
        <v>136900000000</v>
      </c>
      <c r="C22" t="s">
        <v>36</v>
      </c>
      <c r="D22" s="4">
        <f>'RoW imports'!B22</f>
        <v>170312880000</v>
      </c>
    </row>
    <row r="23" spans="1:4" x14ac:dyDescent="0.35">
      <c r="A23" t="s">
        <v>19</v>
      </c>
      <c r="B23" s="3">
        <v>621700000000</v>
      </c>
      <c r="C23" t="s">
        <v>37</v>
      </c>
      <c r="D23" s="4">
        <f>'RoW imports'!B23</f>
        <v>6319810000</v>
      </c>
    </row>
    <row r="24" spans="1:4" x14ac:dyDescent="0.35">
      <c r="A24" t="s">
        <v>20</v>
      </c>
      <c r="B24" s="3">
        <v>1029400000000.0001</v>
      </c>
      <c r="C24" t="s">
        <v>38</v>
      </c>
      <c r="D24" s="4">
        <f>'RoW imports'!B24</f>
        <v>77279070000</v>
      </c>
    </row>
    <row r="25" spans="1:4" x14ac:dyDescent="0.35">
      <c r="C25" t="s">
        <v>39</v>
      </c>
      <c r="D25" s="4">
        <f>'RoW imports'!B25</f>
        <v>345848840000</v>
      </c>
    </row>
    <row r="29" spans="1:4" x14ac:dyDescent="0.35">
      <c r="A29" t="s">
        <v>43</v>
      </c>
      <c r="B29" s="2">
        <f>D5/B5</f>
        <v>1.1058806280193236</v>
      </c>
    </row>
    <row r="30" spans="1:4" x14ac:dyDescent="0.35">
      <c r="A30" t="s">
        <v>44</v>
      </c>
      <c r="B30" s="2">
        <f>D6/B6</f>
        <v>1.1269631766805472</v>
      </c>
    </row>
    <row r="31" spans="1:4" x14ac:dyDescent="0.35">
      <c r="A31" t="s">
        <v>45</v>
      </c>
      <c r="B31" s="2">
        <f>D7/B7</f>
        <v>0.21424969879518072</v>
      </c>
    </row>
    <row r="32" spans="1:4" x14ac:dyDescent="0.35">
      <c r="A32" t="s">
        <v>46</v>
      </c>
      <c r="B32" s="2">
        <f>D8/B8</f>
        <v>0.55611755253399253</v>
      </c>
    </row>
    <row r="33" spans="1:2" x14ac:dyDescent="0.35">
      <c r="A33" t="s">
        <v>47</v>
      </c>
      <c r="B33" s="2">
        <f>D9/B9</f>
        <v>0.53397148230088498</v>
      </c>
    </row>
    <row r="34" spans="1:2" x14ac:dyDescent="0.35">
      <c r="A34" t="s">
        <v>48</v>
      </c>
      <c r="B34" s="2">
        <f>D10/(B10+B12)</f>
        <v>0.40653272925581008</v>
      </c>
    </row>
    <row r="35" spans="1:2" x14ac:dyDescent="0.35">
      <c r="A35" t="s">
        <v>49</v>
      </c>
      <c r="B35" s="2">
        <f>D12/B13</f>
        <v>0.40760279084352463</v>
      </c>
    </row>
    <row r="36" spans="1:2" x14ac:dyDescent="0.35">
      <c r="A36" t="s">
        <v>50</v>
      </c>
      <c r="B36" s="2">
        <f>D13/B14</f>
        <v>0.13522175459395377</v>
      </c>
    </row>
    <row r="37" spans="1:2" x14ac:dyDescent="0.35">
      <c r="A37" t="s">
        <v>51</v>
      </c>
      <c r="B37" s="2">
        <f>(D14+D15)/B15</f>
        <v>5.1362722689075628</v>
      </c>
    </row>
    <row r="38" spans="1:2" x14ac:dyDescent="0.35">
      <c r="A38" t="s">
        <v>52</v>
      </c>
      <c r="B38" s="2">
        <f>(D16+D17)/B16</f>
        <v>0.11547326665536532</v>
      </c>
    </row>
    <row r="39" spans="1:2" x14ac:dyDescent="0.35">
      <c r="A39" t="s">
        <v>53</v>
      </c>
      <c r="B39" s="2">
        <f t="shared" ref="B39:B46" si="0">D18/B17</f>
        <v>0.11939621435594887</v>
      </c>
    </row>
    <row r="40" spans="1:2" x14ac:dyDescent="0.35">
      <c r="A40" t="s">
        <v>54</v>
      </c>
      <c r="B40" s="2">
        <f t="shared" si="0"/>
        <v>0.10884282697637587</v>
      </c>
    </row>
    <row r="41" spans="1:2" x14ac:dyDescent="0.35">
      <c r="A41" t="s">
        <v>55</v>
      </c>
      <c r="B41" s="2">
        <f t="shared" si="0"/>
        <v>0.24084042196918956</v>
      </c>
    </row>
    <row r="42" spans="1:2" x14ac:dyDescent="0.35">
      <c r="A42" t="s">
        <v>56</v>
      </c>
      <c r="B42" s="2">
        <f t="shared" si="0"/>
        <v>0.4690184368737475</v>
      </c>
    </row>
    <row r="43" spans="1:2" x14ac:dyDescent="0.35">
      <c r="A43" t="s">
        <v>57</v>
      </c>
      <c r="B43" s="2">
        <f t="shared" si="0"/>
        <v>0.35578207645707122</v>
      </c>
    </row>
    <row r="44" spans="1:2" x14ac:dyDescent="0.35">
      <c r="A44" t="s">
        <v>58</v>
      </c>
      <c r="B44" s="2">
        <f t="shared" si="0"/>
        <v>4.6163696128560992E-2</v>
      </c>
    </row>
    <row r="45" spans="1:2" x14ac:dyDescent="0.35">
      <c r="A45" t="s">
        <v>59</v>
      </c>
      <c r="B45" s="2">
        <f t="shared" si="0"/>
        <v>0.12430283094740228</v>
      </c>
    </row>
    <row r="46" spans="1:2" x14ac:dyDescent="0.35">
      <c r="A46" t="s">
        <v>60</v>
      </c>
      <c r="B46" s="2">
        <f t="shared" si="0"/>
        <v>0.33597128424324846</v>
      </c>
    </row>
  </sheetData>
  <conditionalFormatting sqref="B29:B4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bnd.EmbeddedDataStore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603250</xdr:colOff>
                <xdr:row>1</xdr:row>
                <xdr:rowOff>38100</xdr:rowOff>
              </to>
            </anchor>
          </objectPr>
        </oleObject>
      </mc:Choice>
      <mc:Fallback>
        <oleObject progId="Mbnd.EmbeddedDataStore" shapeId="102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B0710-0FB5-4ADB-BFFA-64049A8B946D}">
  <dimension ref="A3:D25"/>
  <sheetViews>
    <sheetView topLeftCell="A10" workbookViewId="0">
      <selection activeCell="F24" sqref="F24"/>
    </sheetView>
  </sheetViews>
  <sheetFormatPr defaultColWidth="10.90625" defaultRowHeight="14.5" x14ac:dyDescent="0.35"/>
  <cols>
    <col min="1" max="1" width="59.81640625" bestFit="1" customWidth="1"/>
    <col min="2" max="4" width="18.90625" bestFit="1" customWidth="1"/>
  </cols>
  <sheetData>
    <row r="3" spans="1:4" x14ac:dyDescent="0.35">
      <c r="A3" t="s">
        <v>21</v>
      </c>
    </row>
    <row r="4" spans="1:4" x14ac:dyDescent="0.35">
      <c r="B4" s="1">
        <v>45291</v>
      </c>
      <c r="C4" s="1">
        <v>45657</v>
      </c>
      <c r="D4" s="1"/>
    </row>
    <row r="5" spans="1:4" x14ac:dyDescent="0.35">
      <c r="A5" t="s">
        <v>22</v>
      </c>
      <c r="B5" s="4">
        <v>457834580000</v>
      </c>
      <c r="C5" s="4">
        <v>548476830000</v>
      </c>
      <c r="D5" s="4"/>
    </row>
    <row r="6" spans="1:4" x14ac:dyDescent="0.35">
      <c r="A6" t="s">
        <v>23</v>
      </c>
      <c r="B6" s="4">
        <v>189442510000</v>
      </c>
      <c r="C6" s="4">
        <v>191008940000</v>
      </c>
      <c r="D6" s="4"/>
    </row>
    <row r="7" spans="1:4" x14ac:dyDescent="0.35">
      <c r="A7" t="s">
        <v>24</v>
      </c>
      <c r="B7" s="4">
        <v>92470170000</v>
      </c>
      <c r="C7" s="4">
        <v>97902550000</v>
      </c>
      <c r="D7" s="4"/>
    </row>
    <row r="8" spans="1:4" x14ac:dyDescent="0.35">
      <c r="A8" t="s">
        <v>25</v>
      </c>
      <c r="B8" s="4">
        <v>44989910000</v>
      </c>
      <c r="C8" s="4">
        <v>44519740000</v>
      </c>
      <c r="D8" s="4"/>
    </row>
    <row r="9" spans="1:4" x14ac:dyDescent="0.35">
      <c r="A9" t="s">
        <v>26</v>
      </c>
      <c r="B9" s="4">
        <v>241355110000</v>
      </c>
      <c r="C9" s="4">
        <v>246223450000</v>
      </c>
      <c r="D9" s="4"/>
    </row>
    <row r="10" spans="1:4" x14ac:dyDescent="0.35">
      <c r="A10" t="s">
        <v>27</v>
      </c>
      <c r="B10" s="4">
        <v>484546360000</v>
      </c>
      <c r="C10" s="4">
        <v>495477440000</v>
      </c>
      <c r="D10" s="4"/>
    </row>
    <row r="11" spans="1:4" x14ac:dyDescent="0.35">
      <c r="A11" t="s">
        <v>42</v>
      </c>
      <c r="B11" s="4">
        <v>28644490000</v>
      </c>
      <c r="C11" s="4">
        <v>29000750000</v>
      </c>
      <c r="D11" s="4"/>
    </row>
    <row r="12" spans="1:4" x14ac:dyDescent="0.35">
      <c r="A12" t="s">
        <v>40</v>
      </c>
      <c r="B12" s="4">
        <v>129984530000</v>
      </c>
      <c r="C12" s="4">
        <v>132753990000</v>
      </c>
      <c r="D12" s="4"/>
    </row>
    <row r="13" spans="1:4" x14ac:dyDescent="0.35">
      <c r="A13" t="s">
        <v>28</v>
      </c>
      <c r="B13" s="4">
        <v>22811910000</v>
      </c>
      <c r="C13" s="4">
        <v>24947390000</v>
      </c>
      <c r="D13" s="4"/>
    </row>
    <row r="14" spans="1:4" x14ac:dyDescent="0.35">
      <c r="A14" t="s">
        <v>29</v>
      </c>
      <c r="B14" s="4">
        <v>83189790000</v>
      </c>
      <c r="C14" s="4">
        <v>84259120000</v>
      </c>
      <c r="D14" s="4"/>
    </row>
    <row r="15" spans="1:4" x14ac:dyDescent="0.35">
      <c r="A15" t="s">
        <v>30</v>
      </c>
      <c r="B15" s="4">
        <v>39053490000</v>
      </c>
      <c r="C15" s="4">
        <v>40256400000</v>
      </c>
      <c r="D15" s="4"/>
    </row>
    <row r="16" spans="1:4" x14ac:dyDescent="0.35">
      <c r="A16" t="s">
        <v>31</v>
      </c>
      <c r="B16" s="4">
        <v>106033350000</v>
      </c>
      <c r="C16" s="4">
        <v>117464910000</v>
      </c>
      <c r="D16" s="4"/>
    </row>
    <row r="17" spans="1:4" x14ac:dyDescent="0.35">
      <c r="A17" t="s">
        <v>32</v>
      </c>
      <c r="B17" s="4">
        <v>30202010000</v>
      </c>
      <c r="C17" s="4">
        <v>31985510000</v>
      </c>
      <c r="D17" s="4"/>
    </row>
    <row r="18" spans="1:4" x14ac:dyDescent="0.35">
      <c r="A18" t="s">
        <v>41</v>
      </c>
      <c r="B18" s="4">
        <v>24285190000</v>
      </c>
      <c r="C18" s="4">
        <v>26827020000</v>
      </c>
      <c r="D18" s="4"/>
    </row>
    <row r="19" spans="1:4" x14ac:dyDescent="0.35">
      <c r="A19" t="s">
        <v>33</v>
      </c>
      <c r="B19" s="4">
        <v>82470210000</v>
      </c>
      <c r="C19" s="4">
        <v>73063680000</v>
      </c>
      <c r="D19" s="4"/>
    </row>
    <row r="20" spans="1:4" x14ac:dyDescent="0.35">
      <c r="A20" t="s">
        <v>34</v>
      </c>
      <c r="B20" s="4">
        <v>71914950000</v>
      </c>
      <c r="C20" s="4">
        <v>76616110000</v>
      </c>
      <c r="D20" s="4"/>
    </row>
    <row r="21" spans="1:4" x14ac:dyDescent="0.35">
      <c r="A21" t="s">
        <v>35</v>
      </c>
      <c r="B21" s="4">
        <v>23404020000</v>
      </c>
      <c r="C21" s="4">
        <v>23733880000</v>
      </c>
      <c r="D21" s="4"/>
    </row>
    <row r="22" spans="1:4" x14ac:dyDescent="0.35">
      <c r="A22" t="s">
        <v>36</v>
      </c>
      <c r="B22" s="4">
        <v>170312880000</v>
      </c>
      <c r="C22" s="4">
        <v>167341790000</v>
      </c>
      <c r="D22" s="4"/>
    </row>
    <row r="23" spans="1:4" x14ac:dyDescent="0.35">
      <c r="A23" t="s">
        <v>37</v>
      </c>
      <c r="B23">
        <v>6319810000</v>
      </c>
      <c r="C23">
        <v>6019110000</v>
      </c>
    </row>
    <row r="24" spans="1:4" x14ac:dyDescent="0.35">
      <c r="A24" t="s">
        <v>38</v>
      </c>
      <c r="B24">
        <v>77279070000</v>
      </c>
      <c r="C24">
        <v>81906820000</v>
      </c>
    </row>
    <row r="25" spans="1:4" x14ac:dyDescent="0.35">
      <c r="A25" t="s">
        <v>39</v>
      </c>
      <c r="B25">
        <v>345848840000</v>
      </c>
      <c r="C25">
        <v>387371540000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bnd.EmbeddedDataStore" shapeId="2049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603250</xdr:colOff>
                <xdr:row>1</xdr:row>
                <xdr:rowOff>38100</xdr:rowOff>
              </to>
            </anchor>
          </objectPr>
        </oleObject>
      </mc:Choice>
      <mc:Fallback>
        <oleObject progId="Mbnd.EmbeddedDataStore" shapeId="204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553A6-5EF5-41EB-8BFA-7D0257528A07}">
  <dimension ref="A3:E51"/>
  <sheetViews>
    <sheetView topLeftCell="A15" workbookViewId="0">
      <selection activeCell="D32" sqref="D32:E51"/>
    </sheetView>
  </sheetViews>
  <sheetFormatPr defaultColWidth="10.90625" defaultRowHeight="14.5" x14ac:dyDescent="0.35"/>
  <cols>
    <col min="1" max="1" width="118.1796875" bestFit="1" customWidth="1"/>
    <col min="2" max="2" width="18.90625" style="4" bestFit="1" customWidth="1"/>
    <col min="3" max="3" width="11.81640625" bestFit="1" customWidth="1"/>
    <col min="4" max="4" width="81" bestFit="1" customWidth="1"/>
    <col min="5" max="5" width="20.1796875" style="4" bestFit="1" customWidth="1"/>
  </cols>
  <sheetData>
    <row r="3" spans="1:5" x14ac:dyDescent="0.35">
      <c r="A3" t="s">
        <v>96</v>
      </c>
      <c r="D3" t="str">
        <f>'US prod vs all imports'!A3</f>
        <v>United States, BEA, Gross Output, USD</v>
      </c>
    </row>
    <row r="4" spans="1:5" x14ac:dyDescent="0.35">
      <c r="B4" s="4">
        <v>45291</v>
      </c>
      <c r="C4" s="1"/>
    </row>
    <row r="5" spans="1:5" x14ac:dyDescent="0.35">
      <c r="A5" t="s">
        <v>62</v>
      </c>
      <c r="B5" s="4">
        <v>149699339337</v>
      </c>
      <c r="D5" t="str">
        <f>'US prod vs all imports'!A5</f>
        <v>Private Industries, Manufacturing, Durable Goods, Computer &amp; Electronic Products</v>
      </c>
      <c r="E5" s="4">
        <f>'US prod vs all imports'!B5</f>
        <v>414000000000</v>
      </c>
    </row>
    <row r="6" spans="1:5" x14ac:dyDescent="0.35">
      <c r="A6" t="s">
        <v>63</v>
      </c>
      <c r="B6" s="4">
        <v>173777550323</v>
      </c>
      <c r="D6" t="str">
        <f>'US prod vs all imports'!A6</f>
        <v>Private Industries, Manufacturing, Durable Goods, Electrical Equipment, Appliances &amp; Components</v>
      </c>
      <c r="E6" s="4">
        <f>'US prod vs all imports'!B6</f>
        <v>168100000000</v>
      </c>
    </row>
    <row r="7" spans="1:5" x14ac:dyDescent="0.35">
      <c r="A7" t="s">
        <v>64</v>
      </c>
      <c r="B7" s="4">
        <v>273173211774</v>
      </c>
      <c r="D7" t="str">
        <f>'US prod vs all imports'!A7</f>
        <v>Private Industries, Manufacturing, Durable Goods, Fabricated Metal Products</v>
      </c>
      <c r="E7" s="4">
        <f>'US prod vs all imports'!B7</f>
        <v>431600000000</v>
      </c>
    </row>
    <row r="8" spans="1:5" x14ac:dyDescent="0.35">
      <c r="A8" t="s">
        <v>65</v>
      </c>
      <c r="B8" s="4">
        <v>69667228477</v>
      </c>
      <c r="D8" t="str">
        <f>'US prod vs all imports'!A8</f>
        <v>Private Industries, Manufacturing, Durable Goods, Furniture &amp; Related Products</v>
      </c>
      <c r="E8" s="4">
        <f>'US prod vs all imports'!B8</f>
        <v>80900000000</v>
      </c>
    </row>
    <row r="9" spans="1:5" x14ac:dyDescent="0.35">
      <c r="A9" t="s">
        <v>66</v>
      </c>
      <c r="B9" s="4">
        <v>53037628919</v>
      </c>
      <c r="D9" t="str">
        <f>'US prod vs all imports'!A9</f>
        <v>Private Industries, Manufacturing, Durable Goods, Machinery</v>
      </c>
      <c r="E9" s="4">
        <f>'US prod vs all imports'!B9</f>
        <v>452000000000</v>
      </c>
    </row>
    <row r="10" spans="1:5" x14ac:dyDescent="0.35">
      <c r="A10" t="s">
        <v>67</v>
      </c>
      <c r="B10" s="4">
        <v>83197600750</v>
      </c>
      <c r="D10" t="str">
        <f>'US prod vs all imports'!A10</f>
        <v>Private Industries, Manufacturing, Durable Goods, Motor Vehicles, Bodies &amp; Trailers &amp; Parts</v>
      </c>
      <c r="E10" s="4">
        <f>'US prod vs all imports'!B10</f>
        <v>777100000000</v>
      </c>
    </row>
    <row r="11" spans="1:5" x14ac:dyDescent="0.35">
      <c r="A11" t="s">
        <v>68</v>
      </c>
      <c r="B11" s="4">
        <v>79656773188</v>
      </c>
      <c r="D11" t="str">
        <f>'US prod vs all imports'!A11</f>
        <v>Private Industries, Manufacturing, Durable Goods, Nonmetallic Mineral Products</v>
      </c>
      <c r="E11" s="4">
        <f>'US prod vs all imports'!B11</f>
        <v>161800000000</v>
      </c>
    </row>
    <row r="12" spans="1:5" x14ac:dyDescent="0.35">
      <c r="A12" t="s">
        <v>69</v>
      </c>
      <c r="B12" s="4">
        <v>12872414499</v>
      </c>
      <c r="D12" t="str">
        <f>'US prod vs all imports'!A12</f>
        <v>Private Industries, Manufacturing, Durable Goods, Other Transportation Equipment</v>
      </c>
      <c r="E12" s="4">
        <f>'US prod vs all imports'!B12</f>
        <v>414800000000</v>
      </c>
    </row>
    <row r="13" spans="1:5" x14ac:dyDescent="0.35">
      <c r="A13" t="s">
        <v>70</v>
      </c>
      <c r="B13" s="4">
        <v>137516880874</v>
      </c>
      <c r="D13" t="str">
        <f>'US prod vs all imports'!A13</f>
        <v>Private Industries, Manufacturing, Durable Goods, Primary Metals</v>
      </c>
      <c r="E13" s="4">
        <f>'US prod vs all imports'!B13</f>
        <v>318900000000</v>
      </c>
    </row>
    <row r="14" spans="1:5" x14ac:dyDescent="0.35">
      <c r="A14" t="s">
        <v>71</v>
      </c>
      <c r="B14" s="4">
        <v>366599696113</v>
      </c>
      <c r="D14" t="str">
        <f>'US prod vs all imports'!A14</f>
        <v>Private Industries, Manufacturing, Durable Goods, Wood Products</v>
      </c>
      <c r="E14" s="4">
        <f>'US prod vs all imports'!B14</f>
        <v>168700000000</v>
      </c>
    </row>
    <row r="15" spans="1:5" x14ac:dyDescent="0.35">
      <c r="A15" t="s">
        <v>72</v>
      </c>
      <c r="B15" s="4">
        <v>35949467963</v>
      </c>
      <c r="D15" t="str">
        <f>'US prod vs all imports'!A15</f>
        <v>Private Industries, Manufacturing, Nondurable Goods, Apparel, Leather &amp; Allied Products</v>
      </c>
      <c r="E15" s="4">
        <f>'US prod vs all imports'!B15</f>
        <v>23800000000</v>
      </c>
    </row>
    <row r="16" spans="1:5" x14ac:dyDescent="0.35">
      <c r="A16" t="s">
        <v>73</v>
      </c>
      <c r="B16" s="4">
        <v>43383909796</v>
      </c>
      <c r="D16" t="str">
        <f>'US prod vs all imports'!A16</f>
        <v>Private Industries, Manufacturing, Nondurable Goods, Food, Beverage &amp; Tobacco Products</v>
      </c>
      <c r="E16" s="4">
        <f>'US prod vs all imports'!B16</f>
        <v>1179800000000</v>
      </c>
    </row>
    <row r="17" spans="1:5" x14ac:dyDescent="0.35">
      <c r="A17" t="s">
        <v>74</v>
      </c>
      <c r="B17" s="4">
        <v>57064593175</v>
      </c>
      <c r="D17" t="str">
        <f>'US prod vs all imports'!A17</f>
        <v>Private Industries, Manufacturing, Nondurable Goods, Paper Products</v>
      </c>
      <c r="E17" s="4">
        <f>'US prod vs all imports'!B17</f>
        <v>203400000000</v>
      </c>
    </row>
    <row r="18" spans="1:5" x14ac:dyDescent="0.35">
      <c r="A18" t="s">
        <v>75</v>
      </c>
      <c r="B18" s="4">
        <v>13326029011</v>
      </c>
      <c r="D18" t="str">
        <f>'US prod vs all imports'!A18</f>
        <v>Private Industries, Manufacturing, Nondurable Goods, Petroleum &amp; Coal Products</v>
      </c>
      <c r="E18" s="4">
        <f>'US prod vs all imports'!B18</f>
        <v>757700000000</v>
      </c>
    </row>
    <row r="19" spans="1:5" x14ac:dyDescent="0.35">
      <c r="A19" t="s">
        <v>76</v>
      </c>
      <c r="B19" s="4">
        <v>85972780381</v>
      </c>
      <c r="D19" t="str">
        <f>'US prod vs all imports'!A19</f>
        <v>Private Industries, Manufacturing, Nondurable Goods, Plastics &amp; Rubber Products</v>
      </c>
      <c r="E19" s="4">
        <f>'US prod vs all imports'!B19</f>
        <v>298600000000</v>
      </c>
    </row>
    <row r="20" spans="1:5" x14ac:dyDescent="0.35">
      <c r="A20" t="s">
        <v>77</v>
      </c>
      <c r="B20" s="4">
        <v>25728170131</v>
      </c>
      <c r="D20" t="str">
        <f>'US prod vs all imports'!A20</f>
        <v>Private Industries, Manufacturing, Nondurable Goods, Textile Mills &amp; Textile Product Mills</v>
      </c>
      <c r="E20" s="4">
        <f>'US prod vs all imports'!B20</f>
        <v>49900000000</v>
      </c>
    </row>
    <row r="21" spans="1:5" x14ac:dyDescent="0.35">
      <c r="A21" t="s">
        <v>78</v>
      </c>
      <c r="B21" s="4">
        <v>11267144540</v>
      </c>
      <c r="D21" t="str">
        <f>'US prod vs all imports'!A21</f>
        <v>Private Industries, Mining, Oil &amp; Gas Extraction</v>
      </c>
      <c r="E21" s="4">
        <f>'US prod vs all imports'!B21</f>
        <v>478700000000</v>
      </c>
    </row>
    <row r="22" spans="1:5" x14ac:dyDescent="0.35">
      <c r="A22" t="s">
        <v>79</v>
      </c>
      <c r="B22" s="4">
        <v>156259522484</v>
      </c>
      <c r="D22" t="str">
        <f>'US prod vs all imports'!A22</f>
        <v>Private Industries, Mining, Mining, Except Oil &amp; Gas</v>
      </c>
      <c r="E22" s="4">
        <f>'US prod vs all imports'!B22</f>
        <v>136900000000</v>
      </c>
    </row>
    <row r="23" spans="1:5" x14ac:dyDescent="0.35">
      <c r="A23" t="s">
        <v>80</v>
      </c>
      <c r="B23" s="4">
        <v>31605003930</v>
      </c>
      <c r="D23" t="str">
        <f>'US prod vs all imports'!A23</f>
        <v>Private Industries, Agriculture, Forestry, Fishing &amp; Hunting</v>
      </c>
      <c r="E23" s="4">
        <f>'US prod vs all imports'!B23</f>
        <v>621700000000</v>
      </c>
    </row>
    <row r="24" spans="1:5" x14ac:dyDescent="0.35">
      <c r="A24" t="s">
        <v>81</v>
      </c>
      <c r="B24" s="4">
        <v>14901327027</v>
      </c>
      <c r="D24" t="str">
        <f>'US prod vs all imports'!A24</f>
        <v>Private Industries, Manufacturing, Nondurable Goods, Chemical Products</v>
      </c>
      <c r="E24" s="4">
        <f>'US prod vs all imports'!B24</f>
        <v>1029400000000.0001</v>
      </c>
    </row>
    <row r="25" spans="1:5" x14ac:dyDescent="0.35">
      <c r="A25" t="s">
        <v>82</v>
      </c>
      <c r="B25" s="4">
        <v>19114719702</v>
      </c>
    </row>
    <row r="26" spans="1:5" x14ac:dyDescent="0.35">
      <c r="A26" t="s">
        <v>83</v>
      </c>
      <c r="B26" s="4">
        <v>235236110492</v>
      </c>
    </row>
    <row r="27" spans="1:5" x14ac:dyDescent="0.35">
      <c r="A27" t="s">
        <v>84</v>
      </c>
      <c r="B27" s="4">
        <v>1134408908</v>
      </c>
    </row>
    <row r="28" spans="1:5" x14ac:dyDescent="0.35">
      <c r="A28" t="s">
        <v>85</v>
      </c>
      <c r="B28" s="4">
        <v>14481320080</v>
      </c>
    </row>
    <row r="29" spans="1:5" x14ac:dyDescent="0.35">
      <c r="A29" t="s">
        <v>86</v>
      </c>
      <c r="B29" s="4">
        <v>27878051983</v>
      </c>
    </row>
    <row r="30" spans="1:5" x14ac:dyDescent="0.35">
      <c r="A30" t="s">
        <v>87</v>
      </c>
      <c r="B30" s="4">
        <v>9820122451</v>
      </c>
    </row>
    <row r="31" spans="1:5" x14ac:dyDescent="0.35">
      <c r="A31" t="s">
        <v>88</v>
      </c>
      <c r="B31" s="4">
        <v>361745441453</v>
      </c>
    </row>
    <row r="32" spans="1:5" x14ac:dyDescent="0.35">
      <c r="A32" t="s">
        <v>89</v>
      </c>
      <c r="B32" s="4">
        <v>30307548792</v>
      </c>
      <c r="D32" t="s">
        <v>1</v>
      </c>
      <c r="E32" s="2">
        <f>(B5+B6)/E5</f>
        <v>0.7813451441062802</v>
      </c>
    </row>
    <row r="33" spans="4:5" x14ac:dyDescent="0.35">
      <c r="D33" t="s">
        <v>2</v>
      </c>
      <c r="E33" s="2">
        <f>B7/E6</f>
        <v>1.6250637226293874</v>
      </c>
    </row>
    <row r="34" spans="4:5" x14ac:dyDescent="0.35">
      <c r="D34" t="s">
        <v>3</v>
      </c>
      <c r="E34" s="2">
        <f>B8/E7</f>
        <v>0.16141619202270621</v>
      </c>
    </row>
    <row r="35" spans="4:5" x14ac:dyDescent="0.35">
      <c r="D35" t="s">
        <v>4</v>
      </c>
      <c r="E35" s="2">
        <f>B9/E8</f>
        <v>0.65559491865265762</v>
      </c>
    </row>
    <row r="36" spans="4:5" x14ac:dyDescent="0.35">
      <c r="D36" t="s">
        <v>5</v>
      </c>
      <c r="E36" s="2">
        <f>(B10+B11+B12+B13)/E9</f>
        <v>0.69301696750221242</v>
      </c>
    </row>
    <row r="37" spans="4:5" x14ac:dyDescent="0.35">
      <c r="D37" t="s">
        <v>6</v>
      </c>
      <c r="E37" s="2">
        <f>B14/E10</f>
        <v>0.47175356596705703</v>
      </c>
    </row>
    <row r="38" spans="4:5" x14ac:dyDescent="0.35">
      <c r="D38" t="s">
        <v>7</v>
      </c>
      <c r="E38" s="2"/>
    </row>
    <row r="39" spans="4:5" x14ac:dyDescent="0.35">
      <c r="D39" t="s">
        <v>8</v>
      </c>
      <c r="E39" s="2">
        <f>B15/E12</f>
        <v>8.6666991231918997E-2</v>
      </c>
    </row>
    <row r="40" spans="4:5" x14ac:dyDescent="0.35">
      <c r="D40" t="s">
        <v>9</v>
      </c>
      <c r="E40" s="2">
        <f>(B16+B17)/E13</f>
        <v>0.31498433042019441</v>
      </c>
    </row>
    <row r="41" spans="4:5" x14ac:dyDescent="0.35">
      <c r="D41" t="s">
        <v>10</v>
      </c>
      <c r="E41" s="2">
        <f>B18/E14</f>
        <v>7.8992465981031421E-2</v>
      </c>
    </row>
    <row r="42" spans="4:5" x14ac:dyDescent="0.35">
      <c r="D42" t="s">
        <v>11</v>
      </c>
      <c r="E42" s="2">
        <f>(B19+B20+B21)/E15</f>
        <v>5.166726682857143</v>
      </c>
    </row>
    <row r="43" spans="4:5" x14ac:dyDescent="0.35">
      <c r="D43" t="s">
        <v>12</v>
      </c>
      <c r="E43" s="2">
        <f>(B22+B23+B24)/E16</f>
        <v>0.17186459861078149</v>
      </c>
    </row>
    <row r="44" spans="4:5" x14ac:dyDescent="0.35">
      <c r="D44" t="s">
        <v>13</v>
      </c>
      <c r="E44" s="2">
        <f>B25/E17</f>
        <v>9.3976006401179937E-2</v>
      </c>
    </row>
    <row r="45" spans="4:5" x14ac:dyDescent="0.35">
      <c r="D45" t="s">
        <v>14</v>
      </c>
      <c r="E45" s="2">
        <f>(B26+B27)/E18</f>
        <v>0.31195792450838061</v>
      </c>
    </row>
    <row r="46" spans="4:5" x14ac:dyDescent="0.35">
      <c r="D46" t="s">
        <v>15</v>
      </c>
      <c r="E46" s="2">
        <f>(B28+B29)/E19</f>
        <v>0.14185991983590088</v>
      </c>
    </row>
    <row r="47" spans="4:5" x14ac:dyDescent="0.35">
      <c r="D47" t="s">
        <v>16</v>
      </c>
      <c r="E47" s="2">
        <f>B32/E20</f>
        <v>0.607365707254509</v>
      </c>
    </row>
    <row r="48" spans="4:5" x14ac:dyDescent="0.35">
      <c r="D48" t="s">
        <v>17</v>
      </c>
      <c r="E48" s="2"/>
    </row>
    <row r="49" spans="4:5" x14ac:dyDescent="0.35">
      <c r="D49" t="s">
        <v>18</v>
      </c>
      <c r="E49" s="2"/>
    </row>
    <row r="50" spans="4:5" x14ac:dyDescent="0.35">
      <c r="D50" t="s">
        <v>19</v>
      </c>
      <c r="E50" s="2"/>
    </row>
    <row r="51" spans="4:5" x14ac:dyDescent="0.35">
      <c r="D51" t="s">
        <v>20</v>
      </c>
      <c r="E51" s="2">
        <f>B31/E24</f>
        <v>0.35141387357004078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bnd.EmbeddedDataStore" shapeId="9217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603250</xdr:colOff>
                <xdr:row>1</xdr:row>
                <xdr:rowOff>38100</xdr:rowOff>
              </to>
            </anchor>
          </objectPr>
        </oleObject>
      </mc:Choice>
      <mc:Fallback>
        <oleObject progId="Mbnd.EmbeddedDataStore" shapeId="9217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6424-9FA8-4520-A41A-E8FC52662AF4}">
  <dimension ref="A3:E51"/>
  <sheetViews>
    <sheetView topLeftCell="B34" workbookViewId="0">
      <selection activeCell="E32" sqref="E32:E51"/>
    </sheetView>
  </sheetViews>
  <sheetFormatPr defaultColWidth="10.90625" defaultRowHeight="14.5" x14ac:dyDescent="0.35"/>
  <cols>
    <col min="1" max="1" width="118.1796875" bestFit="1" customWidth="1"/>
    <col min="2" max="2" width="18.90625" style="4" bestFit="1" customWidth="1"/>
    <col min="3" max="3" width="11.81640625" bestFit="1" customWidth="1"/>
    <col min="4" max="4" width="81" bestFit="1" customWidth="1"/>
    <col min="5" max="5" width="20.1796875" style="4" bestFit="1" customWidth="1"/>
  </cols>
  <sheetData>
    <row r="3" spans="1:5" x14ac:dyDescent="0.35">
      <c r="A3" t="s">
        <v>91</v>
      </c>
      <c r="D3" t="str">
        <f>'US prod vs all imports'!A3</f>
        <v>United States, BEA, Gross Output, USD</v>
      </c>
    </row>
    <row r="4" spans="1:5" x14ac:dyDescent="0.35">
      <c r="B4" s="4">
        <v>45291</v>
      </c>
      <c r="C4" s="1"/>
    </row>
    <row r="5" spans="1:5" x14ac:dyDescent="0.35">
      <c r="A5" t="s">
        <v>62</v>
      </c>
      <c r="B5" s="4">
        <v>934184987</v>
      </c>
      <c r="D5" t="str">
        <f>'US prod vs all imports'!A5</f>
        <v>Private Industries, Manufacturing, Durable Goods, Computer &amp; Electronic Products</v>
      </c>
      <c r="E5" s="4">
        <f>'US prod vs all imports'!B5</f>
        <v>414000000000</v>
      </c>
    </row>
    <row r="6" spans="1:5" x14ac:dyDescent="0.35">
      <c r="A6" t="s">
        <v>63</v>
      </c>
      <c r="B6" s="4">
        <v>2345637378</v>
      </c>
      <c r="D6" t="str">
        <f>'US prod vs all imports'!A6</f>
        <v>Private Industries, Manufacturing, Durable Goods, Electrical Equipment, Appliances &amp; Components</v>
      </c>
      <c r="E6" s="4">
        <f>'US prod vs all imports'!B6</f>
        <v>168100000000</v>
      </c>
    </row>
    <row r="7" spans="1:5" x14ac:dyDescent="0.35">
      <c r="A7" t="s">
        <v>64</v>
      </c>
      <c r="B7" s="4">
        <v>6743289769</v>
      </c>
      <c r="D7" t="str">
        <f>'US prod vs all imports'!A7</f>
        <v>Private Industries, Manufacturing, Durable Goods, Fabricated Metal Products</v>
      </c>
      <c r="E7" s="4">
        <f>'US prod vs all imports'!B7</f>
        <v>431600000000</v>
      </c>
    </row>
    <row r="8" spans="1:5" x14ac:dyDescent="0.35">
      <c r="A8" t="s">
        <v>65</v>
      </c>
      <c r="B8" s="4">
        <v>7106893297</v>
      </c>
      <c r="D8" t="str">
        <f>'US prod vs all imports'!A8</f>
        <v>Private Industries, Manufacturing, Durable Goods, Furniture &amp; Related Products</v>
      </c>
      <c r="E8" s="4">
        <f>'US prod vs all imports'!B8</f>
        <v>80900000000</v>
      </c>
    </row>
    <row r="9" spans="1:5" x14ac:dyDescent="0.35">
      <c r="A9" t="s">
        <v>66</v>
      </c>
      <c r="B9" s="4">
        <v>4460782013</v>
      </c>
      <c r="D9" t="str">
        <f>'US prod vs all imports'!A9</f>
        <v>Private Industries, Manufacturing, Durable Goods, Machinery</v>
      </c>
      <c r="E9" s="4">
        <f>'US prod vs all imports'!B9</f>
        <v>452000000000</v>
      </c>
    </row>
    <row r="10" spans="1:5" x14ac:dyDescent="0.35">
      <c r="A10" t="s">
        <v>67</v>
      </c>
      <c r="B10" s="4">
        <v>11240039283</v>
      </c>
      <c r="D10" t="str">
        <f>'US prod vs all imports'!A10</f>
        <v>Private Industries, Manufacturing, Durable Goods, Motor Vehicles, Bodies &amp; Trailers &amp; Parts</v>
      </c>
      <c r="E10" s="4">
        <f>'US prod vs all imports'!B10</f>
        <v>777100000000</v>
      </c>
    </row>
    <row r="11" spans="1:5" x14ac:dyDescent="0.35">
      <c r="A11" t="s">
        <v>68</v>
      </c>
      <c r="B11" s="4">
        <v>6783118003</v>
      </c>
      <c r="D11" t="str">
        <f>'US prod vs all imports'!A11</f>
        <v>Private Industries, Manufacturing, Durable Goods, Nonmetallic Mineral Products</v>
      </c>
      <c r="E11" s="4">
        <f>'US prod vs all imports'!B11</f>
        <v>161800000000</v>
      </c>
    </row>
    <row r="12" spans="1:5" x14ac:dyDescent="0.35">
      <c r="A12" t="s">
        <v>69</v>
      </c>
      <c r="B12" s="4">
        <v>888947461</v>
      </c>
      <c r="D12" t="str">
        <f>'US prod vs all imports'!A12</f>
        <v>Private Industries, Manufacturing, Durable Goods, Other Transportation Equipment</v>
      </c>
      <c r="E12" s="4">
        <f>'US prod vs all imports'!B12</f>
        <v>414800000000</v>
      </c>
    </row>
    <row r="13" spans="1:5" x14ac:dyDescent="0.35">
      <c r="A13" t="s">
        <v>70</v>
      </c>
      <c r="B13" s="4">
        <v>12855616801</v>
      </c>
      <c r="D13" t="str">
        <f>'US prod vs all imports'!A13</f>
        <v>Private Industries, Manufacturing, Durable Goods, Primary Metals</v>
      </c>
      <c r="E13" s="4">
        <f>'US prod vs all imports'!B13</f>
        <v>318900000000</v>
      </c>
    </row>
    <row r="14" spans="1:5" x14ac:dyDescent="0.35">
      <c r="A14" t="s">
        <v>71</v>
      </c>
      <c r="B14" s="4">
        <v>55345075796</v>
      </c>
      <c r="D14" t="str">
        <f>'US prod vs all imports'!A14</f>
        <v>Private Industries, Manufacturing, Durable Goods, Wood Products</v>
      </c>
      <c r="E14" s="4">
        <f>'US prod vs all imports'!B14</f>
        <v>168700000000</v>
      </c>
    </row>
    <row r="15" spans="1:5" x14ac:dyDescent="0.35">
      <c r="A15" t="s">
        <v>72</v>
      </c>
      <c r="B15" s="4">
        <v>8781133240</v>
      </c>
      <c r="D15" t="str">
        <f>'US prod vs all imports'!A15</f>
        <v>Private Industries, Manufacturing, Nondurable Goods, Apparel, Leather &amp; Allied Products</v>
      </c>
      <c r="E15" s="4">
        <f>'US prod vs all imports'!B15</f>
        <v>23800000000</v>
      </c>
    </row>
    <row r="16" spans="1:5" x14ac:dyDescent="0.35">
      <c r="A16" t="s">
        <v>73</v>
      </c>
      <c r="B16" s="4">
        <v>8573986687</v>
      </c>
      <c r="D16" t="str">
        <f>'US prod vs all imports'!A16</f>
        <v>Private Industries, Manufacturing, Nondurable Goods, Food, Beverage &amp; Tobacco Products</v>
      </c>
      <c r="E16" s="4">
        <f>'US prod vs all imports'!B16</f>
        <v>1179800000000</v>
      </c>
    </row>
    <row r="17" spans="1:5" x14ac:dyDescent="0.35">
      <c r="A17" t="s">
        <v>74</v>
      </c>
      <c r="B17" s="4">
        <v>16742933012</v>
      </c>
      <c r="D17" t="str">
        <f>'US prod vs all imports'!A17</f>
        <v>Private Industries, Manufacturing, Nondurable Goods, Paper Products</v>
      </c>
      <c r="E17" s="4">
        <f>'US prod vs all imports'!B17</f>
        <v>203400000000</v>
      </c>
    </row>
    <row r="18" spans="1:5" x14ac:dyDescent="0.35">
      <c r="A18" t="s">
        <v>75</v>
      </c>
      <c r="B18" s="4">
        <v>5351260711</v>
      </c>
      <c r="D18" t="str">
        <f>'US prod vs all imports'!A18</f>
        <v>Private Industries, Manufacturing, Nondurable Goods, Petroleum &amp; Coal Products</v>
      </c>
      <c r="E18" s="4">
        <f>'US prod vs all imports'!B18</f>
        <v>757700000000</v>
      </c>
    </row>
    <row r="19" spans="1:5" x14ac:dyDescent="0.35">
      <c r="A19" t="s">
        <v>76</v>
      </c>
      <c r="B19" s="4">
        <v>722140264</v>
      </c>
      <c r="D19" t="str">
        <f>'US prod vs all imports'!A19</f>
        <v>Private Industries, Manufacturing, Nondurable Goods, Plastics &amp; Rubber Products</v>
      </c>
      <c r="E19" s="4">
        <f>'US prod vs all imports'!B19</f>
        <v>298600000000</v>
      </c>
    </row>
    <row r="20" spans="1:5" x14ac:dyDescent="0.35">
      <c r="A20" t="s">
        <v>77</v>
      </c>
      <c r="B20" s="4">
        <v>51722284</v>
      </c>
      <c r="D20" t="str">
        <f>'US prod vs all imports'!A20</f>
        <v>Private Industries, Manufacturing, Nondurable Goods, Textile Mills &amp; Textile Product Mills</v>
      </c>
      <c r="E20" s="4">
        <f>'US prod vs all imports'!B20</f>
        <v>49900000000</v>
      </c>
    </row>
    <row r="21" spans="1:5" x14ac:dyDescent="0.35">
      <c r="A21" t="s">
        <v>78</v>
      </c>
      <c r="B21" s="4">
        <v>98332950</v>
      </c>
      <c r="D21" t="str">
        <f>'US prod vs all imports'!A21</f>
        <v>Private Industries, Mining, Oil &amp; Gas Extraction</v>
      </c>
      <c r="E21" s="4">
        <f>'US prod vs all imports'!B21</f>
        <v>478700000000</v>
      </c>
    </row>
    <row r="22" spans="1:5" x14ac:dyDescent="0.35">
      <c r="A22" t="s">
        <v>79</v>
      </c>
      <c r="B22" s="4">
        <v>34366512361</v>
      </c>
      <c r="D22" t="str">
        <f>'US prod vs all imports'!A22</f>
        <v>Private Industries, Mining, Mining, Except Oil &amp; Gas</v>
      </c>
      <c r="E22" s="4">
        <f>'US prod vs all imports'!B22</f>
        <v>136900000000</v>
      </c>
    </row>
    <row r="23" spans="1:5" x14ac:dyDescent="0.35">
      <c r="A23" t="s">
        <v>80</v>
      </c>
      <c r="B23" s="4">
        <v>1495797137</v>
      </c>
      <c r="D23" t="str">
        <f>'US prod vs all imports'!A23</f>
        <v>Private Industries, Agriculture, Forestry, Fishing &amp; Hunting</v>
      </c>
      <c r="E23" s="4">
        <f>'US prod vs all imports'!B23</f>
        <v>621700000000</v>
      </c>
    </row>
    <row r="24" spans="1:5" x14ac:dyDescent="0.35">
      <c r="A24" t="s">
        <v>81</v>
      </c>
      <c r="B24" s="4">
        <v>5799422233</v>
      </c>
      <c r="D24" t="str">
        <f>'US prod vs all imports'!A24</f>
        <v>Private Industries, Manufacturing, Nondurable Goods, Chemical Products</v>
      </c>
      <c r="E24" s="4">
        <f>'US prod vs all imports'!B24</f>
        <v>1029400000000.0001</v>
      </c>
    </row>
    <row r="25" spans="1:5" x14ac:dyDescent="0.35">
      <c r="A25" t="s">
        <v>82</v>
      </c>
      <c r="B25" s="4">
        <v>7256358937</v>
      </c>
    </row>
    <row r="26" spans="1:5" x14ac:dyDescent="0.35">
      <c r="A26" t="s">
        <v>83</v>
      </c>
      <c r="B26" s="4">
        <v>107968886497</v>
      </c>
    </row>
    <row r="27" spans="1:5" x14ac:dyDescent="0.35">
      <c r="A27" t="s">
        <v>84</v>
      </c>
      <c r="B27" s="4">
        <v>668748265</v>
      </c>
    </row>
    <row r="28" spans="1:5" x14ac:dyDescent="0.35">
      <c r="A28" t="s">
        <v>85</v>
      </c>
      <c r="B28" s="4">
        <v>3650580668</v>
      </c>
    </row>
    <row r="29" spans="1:5" x14ac:dyDescent="0.35">
      <c r="A29" t="s">
        <v>86</v>
      </c>
      <c r="B29" s="4">
        <v>2801702197</v>
      </c>
    </row>
    <row r="30" spans="1:5" x14ac:dyDescent="0.35">
      <c r="A30" t="s">
        <v>87</v>
      </c>
      <c r="B30" s="4">
        <v>3529864229</v>
      </c>
    </row>
    <row r="31" spans="1:5" x14ac:dyDescent="0.35">
      <c r="A31" t="s">
        <v>88</v>
      </c>
      <c r="B31" s="4">
        <v>33969864507</v>
      </c>
    </row>
    <row r="32" spans="1:5" x14ac:dyDescent="0.35">
      <c r="A32" t="s">
        <v>89</v>
      </c>
      <c r="B32" s="4">
        <v>1066532098</v>
      </c>
      <c r="D32" t="s">
        <v>1</v>
      </c>
      <c r="E32" s="2">
        <f>(B5+B6)/E5</f>
        <v>7.9222762439613535E-3</v>
      </c>
    </row>
    <row r="33" spans="4:5" x14ac:dyDescent="0.35">
      <c r="D33" t="s">
        <v>2</v>
      </c>
      <c r="E33" s="2">
        <f>B7/E6</f>
        <v>4.0114751748958954E-2</v>
      </c>
    </row>
    <row r="34" spans="4:5" x14ac:dyDescent="0.35">
      <c r="D34" t="s">
        <v>3</v>
      </c>
      <c r="E34" s="2">
        <f>B8/E7</f>
        <v>1.6466388547265988E-2</v>
      </c>
    </row>
    <row r="35" spans="4:5" x14ac:dyDescent="0.35">
      <c r="D35" t="s">
        <v>4</v>
      </c>
      <c r="E35" s="2">
        <f>B9/E8</f>
        <v>5.5139456279357228E-2</v>
      </c>
    </row>
    <row r="36" spans="4:5" x14ac:dyDescent="0.35">
      <c r="D36" t="s">
        <v>5</v>
      </c>
      <c r="E36" s="2">
        <f>(B10+B11+B12+B13)/E9</f>
        <v>7.0282569796460179E-2</v>
      </c>
    </row>
    <row r="37" spans="4:5" x14ac:dyDescent="0.35">
      <c r="D37" t="s">
        <v>6</v>
      </c>
      <c r="E37" s="2">
        <f>B14/E10</f>
        <v>7.1220017753184914E-2</v>
      </c>
    </row>
    <row r="38" spans="4:5" x14ac:dyDescent="0.35">
      <c r="D38" t="s">
        <v>7</v>
      </c>
      <c r="E38" s="2"/>
    </row>
    <row r="39" spans="4:5" x14ac:dyDescent="0.35">
      <c r="D39" t="s">
        <v>8</v>
      </c>
      <c r="E39" s="2">
        <f>B15/E12</f>
        <v>2.1169559402121504E-2</v>
      </c>
    </row>
    <row r="40" spans="4:5" x14ac:dyDescent="0.35">
      <c r="D40" t="s">
        <v>9</v>
      </c>
      <c r="E40" s="2">
        <f>(B16+B17)/E13</f>
        <v>7.9388271241768574E-2</v>
      </c>
    </row>
    <row r="41" spans="4:5" x14ac:dyDescent="0.35">
      <c r="D41" t="s">
        <v>10</v>
      </c>
      <c r="E41" s="2">
        <f>B18/E14</f>
        <v>3.1720573272080617E-2</v>
      </c>
    </row>
    <row r="42" spans="4:5" x14ac:dyDescent="0.35">
      <c r="D42" t="s">
        <v>11</v>
      </c>
      <c r="E42" s="2">
        <f>(B19+B20+B21)/E15</f>
        <v>3.6646869663865544E-2</v>
      </c>
    </row>
    <row r="43" spans="4:5" x14ac:dyDescent="0.35">
      <c r="D43" t="s">
        <v>12</v>
      </c>
      <c r="E43" s="2">
        <f>(B22+B23+B24)/E16</f>
        <v>3.5312537490252587E-2</v>
      </c>
    </row>
    <row r="44" spans="4:5" x14ac:dyDescent="0.35">
      <c r="D44" t="s">
        <v>13</v>
      </c>
      <c r="E44" s="2">
        <f>B25/E17</f>
        <v>3.567531434119961E-2</v>
      </c>
    </row>
    <row r="45" spans="4:5" x14ac:dyDescent="0.35">
      <c r="D45" t="s">
        <v>14</v>
      </c>
      <c r="E45" s="2">
        <f>(B26+B27)/E18</f>
        <v>0.14337816386696581</v>
      </c>
    </row>
    <row r="46" spans="4:5" x14ac:dyDescent="0.35">
      <c r="D46" t="s">
        <v>15</v>
      </c>
      <c r="E46" s="2">
        <f>(B28+B29)/E19</f>
        <v>2.1608448978566643E-2</v>
      </c>
    </row>
    <row r="47" spans="4:5" x14ac:dyDescent="0.35">
      <c r="D47" t="s">
        <v>16</v>
      </c>
      <c r="E47" s="2">
        <f>B32/E20</f>
        <v>2.1373388737474949E-2</v>
      </c>
    </row>
    <row r="48" spans="4:5" x14ac:dyDescent="0.35">
      <c r="D48" t="s">
        <v>17</v>
      </c>
      <c r="E48" s="2"/>
    </row>
    <row r="49" spans="4:5" x14ac:dyDescent="0.35">
      <c r="D49" t="s">
        <v>18</v>
      </c>
      <c r="E49" s="2"/>
    </row>
    <row r="50" spans="4:5" x14ac:dyDescent="0.35">
      <c r="D50" t="s">
        <v>19</v>
      </c>
      <c r="E50" s="2"/>
    </row>
    <row r="51" spans="4:5" x14ac:dyDescent="0.35">
      <c r="D51" t="s">
        <v>20</v>
      </c>
      <c r="E51" s="2">
        <f>B31/E24</f>
        <v>3.299967408878958E-2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bnd.EmbeddedDataStore" shapeId="7169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603250</xdr:colOff>
                <xdr:row>1</xdr:row>
                <xdr:rowOff>38100</xdr:rowOff>
              </to>
            </anchor>
          </objectPr>
        </oleObject>
      </mc:Choice>
      <mc:Fallback>
        <oleObject progId="Mbnd.EmbeddedDataStore" shapeId="7169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B48B6-4300-4F5A-A0AE-D0590501CA39}">
  <dimension ref="A3:E51"/>
  <sheetViews>
    <sheetView topLeftCell="B36" workbookViewId="0">
      <selection activeCell="E32" sqref="E32:E51"/>
    </sheetView>
  </sheetViews>
  <sheetFormatPr defaultColWidth="10.90625" defaultRowHeight="14.5" x14ac:dyDescent="0.35"/>
  <cols>
    <col min="1" max="1" width="118.1796875" bestFit="1" customWidth="1"/>
    <col min="2" max="2" width="18.90625" style="4" bestFit="1" customWidth="1"/>
    <col min="3" max="3" width="11.81640625" bestFit="1" customWidth="1"/>
    <col min="4" max="4" width="81" bestFit="1" customWidth="1"/>
    <col min="5" max="5" width="20.1796875" style="4" bestFit="1" customWidth="1"/>
  </cols>
  <sheetData>
    <row r="3" spans="1:5" x14ac:dyDescent="0.35">
      <c r="A3" t="s">
        <v>90</v>
      </c>
      <c r="D3" t="str">
        <f>'US prod vs all imports'!A3</f>
        <v>United States, BEA, Gross Output, USD</v>
      </c>
    </row>
    <row r="4" spans="1:5" x14ac:dyDescent="0.35">
      <c r="C4" s="1"/>
    </row>
    <row r="5" spans="1:5" x14ac:dyDescent="0.35">
      <c r="A5" t="s">
        <v>62</v>
      </c>
      <c r="B5" s="4">
        <v>29939978833</v>
      </c>
      <c r="D5" t="str">
        <f>'US prod vs all imports'!A5</f>
        <v>Private Industries, Manufacturing, Durable Goods, Computer &amp; Electronic Products</v>
      </c>
      <c r="E5" s="4">
        <f>'US prod vs all imports'!B5</f>
        <v>414000000000</v>
      </c>
    </row>
    <row r="6" spans="1:5" x14ac:dyDescent="0.35">
      <c r="A6" t="s">
        <v>63</v>
      </c>
      <c r="B6" s="4">
        <v>25781561073</v>
      </c>
      <c r="D6" t="str">
        <f>'US prod vs all imports'!A6</f>
        <v>Private Industries, Manufacturing, Durable Goods, Electrical Equipment, Appliances &amp; Components</v>
      </c>
      <c r="E6" s="4">
        <f>'US prod vs all imports'!B6</f>
        <v>168100000000</v>
      </c>
    </row>
    <row r="7" spans="1:5" x14ac:dyDescent="0.35">
      <c r="A7" t="s">
        <v>64</v>
      </c>
      <c r="B7" s="4">
        <v>59875900133</v>
      </c>
      <c r="D7" t="str">
        <f>'US prod vs all imports'!A7</f>
        <v>Private Industries, Manufacturing, Durable Goods, Fabricated Metal Products</v>
      </c>
      <c r="E7" s="4">
        <f>'US prod vs all imports'!B7</f>
        <v>431600000000</v>
      </c>
    </row>
    <row r="8" spans="1:5" x14ac:dyDescent="0.35">
      <c r="A8" t="s">
        <v>65</v>
      </c>
      <c r="B8" s="4">
        <v>10601935515</v>
      </c>
      <c r="D8" t="str">
        <f>'US prod vs all imports'!A8</f>
        <v>Private Industries, Manufacturing, Durable Goods, Furniture &amp; Related Products</v>
      </c>
      <c r="E8" s="4">
        <f>'US prod vs all imports'!B8</f>
        <v>80900000000</v>
      </c>
    </row>
    <row r="9" spans="1:5" x14ac:dyDescent="0.35">
      <c r="A9" t="s">
        <v>66</v>
      </c>
      <c r="B9" s="4">
        <v>11258093158</v>
      </c>
      <c r="D9" t="str">
        <f>'US prod vs all imports'!A9</f>
        <v>Private Industries, Manufacturing, Durable Goods, Machinery</v>
      </c>
      <c r="E9" s="4">
        <f>'US prod vs all imports'!B9</f>
        <v>452000000000</v>
      </c>
    </row>
    <row r="10" spans="1:5" x14ac:dyDescent="0.35">
      <c r="A10" t="s">
        <v>67</v>
      </c>
      <c r="B10" s="4">
        <v>16981134382</v>
      </c>
      <c r="D10" t="str">
        <f>'US prod vs all imports'!A10</f>
        <v>Private Industries, Manufacturing, Durable Goods, Motor Vehicles, Bodies &amp; Trailers &amp; Parts</v>
      </c>
      <c r="E10" s="4">
        <f>'US prod vs all imports'!B10</f>
        <v>777100000000</v>
      </c>
    </row>
    <row r="11" spans="1:5" x14ac:dyDescent="0.35">
      <c r="A11" t="s">
        <v>68</v>
      </c>
      <c r="B11" s="4">
        <v>4809725671</v>
      </c>
      <c r="D11" t="str">
        <f>'US prod vs all imports'!A11</f>
        <v>Private Industries, Manufacturing, Durable Goods, Nonmetallic Mineral Products</v>
      </c>
      <c r="E11" s="4">
        <f>'US prod vs all imports'!B11</f>
        <v>161800000000</v>
      </c>
    </row>
    <row r="12" spans="1:5" x14ac:dyDescent="0.35">
      <c r="A12" t="s">
        <v>69</v>
      </c>
      <c r="B12" s="4">
        <v>276614141</v>
      </c>
      <c r="D12" t="str">
        <f>'US prod vs all imports'!A12</f>
        <v>Private Industries, Manufacturing, Durable Goods, Other Transportation Equipment</v>
      </c>
      <c r="E12" s="4">
        <f>'US prod vs all imports'!B12</f>
        <v>414800000000</v>
      </c>
    </row>
    <row r="13" spans="1:5" x14ac:dyDescent="0.35">
      <c r="A13" t="s">
        <v>70</v>
      </c>
      <c r="B13" s="4">
        <v>28782935784</v>
      </c>
      <c r="D13" t="str">
        <f>'US prod vs all imports'!A13</f>
        <v>Private Industries, Manufacturing, Durable Goods, Primary Metals</v>
      </c>
      <c r="E13" s="4">
        <f>'US prod vs all imports'!B13</f>
        <v>318900000000</v>
      </c>
    </row>
    <row r="14" spans="1:5" x14ac:dyDescent="0.35">
      <c r="A14" t="s">
        <v>71</v>
      </c>
      <c r="B14" s="4">
        <v>128539646951</v>
      </c>
      <c r="D14" t="str">
        <f>'US prod vs all imports'!A14</f>
        <v>Private Industries, Manufacturing, Durable Goods, Wood Products</v>
      </c>
      <c r="E14" s="4">
        <f>'US prod vs all imports'!B14</f>
        <v>168700000000</v>
      </c>
    </row>
    <row r="15" spans="1:5" x14ac:dyDescent="0.35">
      <c r="A15" t="s">
        <v>72</v>
      </c>
      <c r="B15" s="4">
        <v>2472623870</v>
      </c>
      <c r="D15" t="str">
        <f>'US prod vs all imports'!A15</f>
        <v>Private Industries, Manufacturing, Nondurable Goods, Apparel, Leather &amp; Allied Products</v>
      </c>
      <c r="E15" s="4">
        <f>'US prod vs all imports'!B15</f>
        <v>23800000000</v>
      </c>
    </row>
    <row r="16" spans="1:5" x14ac:dyDescent="0.35">
      <c r="A16" t="s">
        <v>73</v>
      </c>
      <c r="B16" s="4">
        <v>4661261230</v>
      </c>
      <c r="D16" t="str">
        <f>'US prod vs all imports'!A16</f>
        <v>Private Industries, Manufacturing, Nondurable Goods, Food, Beverage &amp; Tobacco Products</v>
      </c>
      <c r="E16" s="4">
        <f>'US prod vs all imports'!B16</f>
        <v>1179800000000</v>
      </c>
    </row>
    <row r="17" spans="1:5" x14ac:dyDescent="0.35">
      <c r="A17" t="s">
        <v>74</v>
      </c>
      <c r="B17" s="4">
        <v>4171816440</v>
      </c>
      <c r="D17" t="str">
        <f>'US prod vs all imports'!A17</f>
        <v>Private Industries, Manufacturing, Nondurable Goods, Paper Products</v>
      </c>
      <c r="E17" s="4">
        <f>'US prod vs all imports'!B17</f>
        <v>203400000000</v>
      </c>
    </row>
    <row r="18" spans="1:5" x14ac:dyDescent="0.35">
      <c r="A18" t="s">
        <v>75</v>
      </c>
      <c r="B18" s="4">
        <v>523184909</v>
      </c>
      <c r="D18" t="str">
        <f>'US prod vs all imports'!A18</f>
        <v>Private Industries, Manufacturing, Nondurable Goods, Petroleum &amp; Coal Products</v>
      </c>
      <c r="E18" s="4">
        <f>'US prod vs all imports'!B18</f>
        <v>757700000000</v>
      </c>
    </row>
    <row r="19" spans="1:5" x14ac:dyDescent="0.35">
      <c r="A19" t="s">
        <v>76</v>
      </c>
      <c r="B19" s="4">
        <v>3392593126</v>
      </c>
      <c r="D19" t="str">
        <f>'US prod vs all imports'!A19</f>
        <v>Private Industries, Manufacturing, Nondurable Goods, Plastics &amp; Rubber Products</v>
      </c>
      <c r="E19" s="4">
        <f>'US prod vs all imports'!B19</f>
        <v>298600000000</v>
      </c>
    </row>
    <row r="20" spans="1:5" x14ac:dyDescent="0.35">
      <c r="A20" t="s">
        <v>77</v>
      </c>
      <c r="B20" s="4">
        <v>769407864</v>
      </c>
      <c r="D20" t="str">
        <f>'US prod vs all imports'!A20</f>
        <v>Private Industries, Manufacturing, Nondurable Goods, Textile Mills &amp; Textile Product Mills</v>
      </c>
      <c r="E20" s="4">
        <f>'US prod vs all imports'!B20</f>
        <v>49900000000</v>
      </c>
    </row>
    <row r="21" spans="1:5" x14ac:dyDescent="0.35">
      <c r="A21" t="s">
        <v>78</v>
      </c>
      <c r="B21" s="4">
        <v>259495833</v>
      </c>
      <c r="D21" t="str">
        <f>'US prod vs all imports'!A21</f>
        <v>Private Industries, Mining, Oil &amp; Gas Extraction</v>
      </c>
      <c r="E21" s="4">
        <f>'US prod vs all imports'!B21</f>
        <v>478700000000</v>
      </c>
    </row>
    <row r="22" spans="1:5" x14ac:dyDescent="0.35">
      <c r="A22" t="s">
        <v>79</v>
      </c>
      <c r="B22" s="4">
        <v>33439754139</v>
      </c>
      <c r="D22" t="str">
        <f>'US prod vs all imports'!A22</f>
        <v>Private Industries, Mining, Mining, Except Oil &amp; Gas</v>
      </c>
      <c r="E22" s="4">
        <f>'US prod vs all imports'!B22</f>
        <v>136900000000</v>
      </c>
    </row>
    <row r="23" spans="1:5" x14ac:dyDescent="0.35">
      <c r="A23" t="s">
        <v>80</v>
      </c>
      <c r="B23" s="4">
        <v>11680996087</v>
      </c>
      <c r="D23" t="str">
        <f>'US prod vs all imports'!A23</f>
        <v>Private Industries, Agriculture, Forestry, Fishing &amp; Hunting</v>
      </c>
      <c r="E23" s="4">
        <f>'US prod vs all imports'!B23</f>
        <v>621700000000</v>
      </c>
    </row>
    <row r="24" spans="1:5" x14ac:dyDescent="0.35">
      <c r="A24" t="s">
        <v>81</v>
      </c>
      <c r="B24" s="4">
        <v>456819973</v>
      </c>
      <c r="D24" t="str">
        <f>'US prod vs all imports'!A24</f>
        <v>Private Industries, Manufacturing, Nondurable Goods, Chemical Products</v>
      </c>
      <c r="E24" s="4">
        <f>'US prod vs all imports'!B24</f>
        <v>1029400000000.0001</v>
      </c>
    </row>
    <row r="25" spans="1:5" x14ac:dyDescent="0.35">
      <c r="A25" t="s">
        <v>82</v>
      </c>
      <c r="B25" s="4">
        <v>1667383371</v>
      </c>
    </row>
    <row r="26" spans="1:5" x14ac:dyDescent="0.35">
      <c r="A26" t="s">
        <v>83</v>
      </c>
      <c r="B26" s="4">
        <v>24151216154</v>
      </c>
    </row>
    <row r="27" spans="1:5" x14ac:dyDescent="0.35">
      <c r="A27" t="s">
        <v>84</v>
      </c>
      <c r="B27" s="4">
        <v>508662</v>
      </c>
    </row>
    <row r="28" spans="1:5" x14ac:dyDescent="0.35">
      <c r="A28" t="s">
        <v>85</v>
      </c>
      <c r="B28" s="4">
        <v>1887399228</v>
      </c>
    </row>
    <row r="29" spans="1:5" x14ac:dyDescent="0.35">
      <c r="A29" t="s">
        <v>86</v>
      </c>
      <c r="B29" s="4">
        <v>4432519252</v>
      </c>
    </row>
    <row r="30" spans="1:5" x14ac:dyDescent="0.35">
      <c r="A30" t="s">
        <v>87</v>
      </c>
      <c r="B30" s="4">
        <v>1373171974</v>
      </c>
    </row>
    <row r="31" spans="1:5" x14ac:dyDescent="0.35">
      <c r="A31" t="s">
        <v>88</v>
      </c>
      <c r="B31" s="4">
        <v>10261468042</v>
      </c>
    </row>
    <row r="32" spans="1:5" x14ac:dyDescent="0.35">
      <c r="A32" t="s">
        <v>89</v>
      </c>
      <c r="B32" s="4">
        <v>2749434811</v>
      </c>
      <c r="D32" t="s">
        <v>1</v>
      </c>
      <c r="E32" s="2">
        <f>(B5+B6)/E5</f>
        <v>0.13459309156038649</v>
      </c>
    </row>
    <row r="33" spans="4:5" x14ac:dyDescent="0.35">
      <c r="D33" t="s">
        <v>2</v>
      </c>
      <c r="E33" s="2">
        <f>B7/E6</f>
        <v>0.35619214832242713</v>
      </c>
    </row>
    <row r="34" spans="4:5" x14ac:dyDescent="0.35">
      <c r="D34" t="s">
        <v>3</v>
      </c>
      <c r="E34" s="2">
        <f>B8/E7</f>
        <v>2.4564262082947173E-2</v>
      </c>
    </row>
    <row r="35" spans="4:5" x14ac:dyDescent="0.35">
      <c r="D35" t="s">
        <v>4</v>
      </c>
      <c r="E35" s="2">
        <f>B9/E8</f>
        <v>0.13916060763906057</v>
      </c>
    </row>
    <row r="36" spans="4:5" x14ac:dyDescent="0.35">
      <c r="D36" t="s">
        <v>5</v>
      </c>
      <c r="E36" s="2">
        <f>(B10+B11+B12+B13)/E9</f>
        <v>0.11250090703097346</v>
      </c>
    </row>
    <row r="37" spans="4:5" x14ac:dyDescent="0.35">
      <c r="D37" t="s">
        <v>6</v>
      </c>
      <c r="E37" s="2">
        <f>B14/E10</f>
        <v>0.16540940284519368</v>
      </c>
    </row>
    <row r="38" spans="4:5" x14ac:dyDescent="0.35">
      <c r="D38" t="s">
        <v>7</v>
      </c>
      <c r="E38" s="2"/>
    </row>
    <row r="39" spans="4:5" x14ac:dyDescent="0.35">
      <c r="D39" t="s">
        <v>8</v>
      </c>
      <c r="E39" s="2">
        <f>B15/E12</f>
        <v>5.9610025795564124E-3</v>
      </c>
    </row>
    <row r="40" spans="4:5" x14ac:dyDescent="0.35">
      <c r="D40" t="s">
        <v>9</v>
      </c>
      <c r="E40" s="2">
        <f>(B16+B17)/E13</f>
        <v>2.7698581592975856E-2</v>
      </c>
    </row>
    <row r="41" spans="4:5" x14ac:dyDescent="0.35">
      <c r="D41" t="s">
        <v>10</v>
      </c>
      <c r="E41" s="2">
        <f>B18/E14</f>
        <v>3.1012739122703021E-3</v>
      </c>
    </row>
    <row r="42" spans="4:5" x14ac:dyDescent="0.35">
      <c r="D42" t="s">
        <v>11</v>
      </c>
      <c r="E42" s="2">
        <f>(B19+B20+B21)/E15</f>
        <v>0.18577717743697478</v>
      </c>
    </row>
    <row r="43" spans="4:5" x14ac:dyDescent="0.35">
      <c r="D43" t="s">
        <v>12</v>
      </c>
      <c r="E43" s="2">
        <f>(B22+B23+B24)/E16</f>
        <v>3.8631607220715375E-2</v>
      </c>
    </row>
    <row r="44" spans="4:5" x14ac:dyDescent="0.35">
      <c r="D44" t="s">
        <v>13</v>
      </c>
      <c r="E44" s="2">
        <f>B25/E17</f>
        <v>8.1975583628318589E-3</v>
      </c>
    </row>
    <row r="45" spans="4:5" x14ac:dyDescent="0.35">
      <c r="D45" t="s">
        <v>14</v>
      </c>
      <c r="E45" s="2">
        <f>(B26+B27)/(E18+E21)</f>
        <v>1.9533908780329991E-2</v>
      </c>
    </row>
    <row r="46" spans="4:5" x14ac:dyDescent="0.35">
      <c r="D46" t="s">
        <v>15</v>
      </c>
      <c r="E46" s="2">
        <f>(B28+B29)/E19</f>
        <v>2.1165165706630944E-2</v>
      </c>
    </row>
    <row r="47" spans="4:5" x14ac:dyDescent="0.35">
      <c r="D47" t="s">
        <v>16</v>
      </c>
      <c r="E47" s="2">
        <f>B32/E20</f>
        <v>5.5098894008016035E-2</v>
      </c>
    </row>
    <row r="48" spans="4:5" x14ac:dyDescent="0.35">
      <c r="D48" t="s">
        <v>17</v>
      </c>
      <c r="E48" s="2"/>
    </row>
    <row r="49" spans="4:5" x14ac:dyDescent="0.35">
      <c r="D49" t="s">
        <v>18</v>
      </c>
      <c r="E49" s="2"/>
    </row>
    <row r="50" spans="4:5" x14ac:dyDescent="0.35">
      <c r="D50" t="s">
        <v>19</v>
      </c>
      <c r="E50" s="2"/>
    </row>
    <row r="51" spans="4:5" x14ac:dyDescent="0.35">
      <c r="D51" t="s">
        <v>20</v>
      </c>
      <c r="E51" s="2">
        <f>B31/E24</f>
        <v>9.968397165339031E-3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bnd.EmbeddedDataStore" shapeId="4097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603250</xdr:colOff>
                <xdr:row>1</xdr:row>
                <xdr:rowOff>38100</xdr:rowOff>
              </to>
            </anchor>
          </objectPr>
        </oleObject>
      </mc:Choice>
      <mc:Fallback>
        <oleObject progId="Mbnd.EmbeddedDataStore" shapeId="409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CDD60-4F26-48C8-8628-0B085555AA15}">
  <dimension ref="A3:E51"/>
  <sheetViews>
    <sheetView topLeftCell="A22" workbookViewId="0">
      <selection activeCell="A19" sqref="A19:XFD19"/>
    </sheetView>
  </sheetViews>
  <sheetFormatPr defaultColWidth="10.90625" defaultRowHeight="14.5" x14ac:dyDescent="0.35"/>
  <cols>
    <col min="1" max="1" width="118.1796875" bestFit="1" customWidth="1"/>
    <col min="2" max="2" width="18.90625" style="4" bestFit="1" customWidth="1"/>
    <col min="3" max="3" width="11.81640625" bestFit="1" customWidth="1"/>
    <col min="4" max="4" width="81" bestFit="1" customWidth="1"/>
    <col min="5" max="5" width="20.1796875" style="4" bestFit="1" customWidth="1"/>
  </cols>
  <sheetData>
    <row r="3" spans="1:5" x14ac:dyDescent="0.35">
      <c r="A3" t="s">
        <v>61</v>
      </c>
      <c r="D3" t="str">
        <f>'US prod vs all imports'!A3</f>
        <v>United States, BEA, Gross Output, USD</v>
      </c>
    </row>
    <row r="4" spans="1:5" x14ac:dyDescent="0.35">
      <c r="B4" s="4">
        <v>45291</v>
      </c>
      <c r="C4" s="1"/>
    </row>
    <row r="5" spans="1:5" x14ac:dyDescent="0.35">
      <c r="A5" t="s">
        <v>62</v>
      </c>
      <c r="B5" s="4">
        <v>47812684548</v>
      </c>
      <c r="D5" t="str">
        <f>'US prod vs all imports'!A5</f>
        <v>Private Industries, Manufacturing, Durable Goods, Computer &amp; Electronic Products</v>
      </c>
      <c r="E5" s="4">
        <f>'US prod vs all imports'!B5</f>
        <v>414000000000</v>
      </c>
    </row>
    <row r="6" spans="1:5" x14ac:dyDescent="0.35">
      <c r="A6" t="s">
        <v>63</v>
      </c>
      <c r="B6" s="4">
        <v>71342440979</v>
      </c>
      <c r="D6" t="str">
        <f>'US prod vs all imports'!A6</f>
        <v>Private Industries, Manufacturing, Durable Goods, Electrical Equipment, Appliances &amp; Components</v>
      </c>
      <c r="E6" s="4">
        <f>'US prod vs all imports'!B6</f>
        <v>168100000000</v>
      </c>
    </row>
    <row r="7" spans="1:5" x14ac:dyDescent="0.35">
      <c r="A7" t="s">
        <v>64</v>
      </c>
      <c r="B7" s="4">
        <v>52516949037</v>
      </c>
      <c r="D7" t="str">
        <f>'US prod vs all imports'!A7</f>
        <v>Private Industries, Manufacturing, Durable Goods, Fabricated Metal Products</v>
      </c>
      <c r="E7" s="4">
        <f>'US prod vs all imports'!B7</f>
        <v>431600000000</v>
      </c>
    </row>
    <row r="8" spans="1:5" x14ac:dyDescent="0.35">
      <c r="A8" t="s">
        <v>65</v>
      </c>
      <c r="B8" s="4">
        <v>19410593266</v>
      </c>
      <c r="D8" t="str">
        <f>'US prod vs all imports'!A8</f>
        <v>Private Industries, Manufacturing, Durable Goods, Furniture &amp; Related Products</v>
      </c>
      <c r="E8" s="4">
        <f>'US prod vs all imports'!B8</f>
        <v>80900000000</v>
      </c>
    </row>
    <row r="9" spans="1:5" x14ac:dyDescent="0.35">
      <c r="A9" t="s">
        <v>66</v>
      </c>
      <c r="B9" s="4">
        <v>14026935290</v>
      </c>
      <c r="D9" t="str">
        <f>'US prod vs all imports'!A9</f>
        <v>Private Industries, Manufacturing, Durable Goods, Machinery</v>
      </c>
      <c r="E9" s="4">
        <f>'US prod vs all imports'!B9</f>
        <v>452000000000</v>
      </c>
    </row>
    <row r="10" spans="1:5" x14ac:dyDescent="0.35">
      <c r="A10" t="s">
        <v>67</v>
      </c>
      <c r="B10" s="4">
        <v>5449485564</v>
      </c>
      <c r="D10" t="str">
        <f>'US prod vs all imports'!A10</f>
        <v>Private Industries, Manufacturing, Durable Goods, Motor Vehicles, Bodies &amp; Trailers &amp; Parts</v>
      </c>
      <c r="E10" s="4">
        <f>'US prod vs all imports'!B10</f>
        <v>777100000000</v>
      </c>
    </row>
    <row r="11" spans="1:5" x14ac:dyDescent="0.35">
      <c r="A11" t="s">
        <v>68</v>
      </c>
      <c r="B11" s="4">
        <v>6525854138</v>
      </c>
      <c r="D11" t="str">
        <f>'US prod vs all imports'!A11</f>
        <v>Private Industries, Manufacturing, Durable Goods, Nonmetallic Mineral Products</v>
      </c>
      <c r="E11" s="4">
        <f>'US prod vs all imports'!B11</f>
        <v>161800000000</v>
      </c>
    </row>
    <row r="12" spans="1:5" x14ac:dyDescent="0.35">
      <c r="A12" t="s">
        <v>69</v>
      </c>
      <c r="B12" s="4">
        <v>831317891</v>
      </c>
      <c r="D12" t="str">
        <f>'US prod vs all imports'!A12</f>
        <v>Private Industries, Manufacturing, Durable Goods, Other Transportation Equipment</v>
      </c>
      <c r="E12" s="4">
        <f>'US prod vs all imports'!B12</f>
        <v>414800000000</v>
      </c>
    </row>
    <row r="13" spans="1:5" x14ac:dyDescent="0.35">
      <c r="A13" t="s">
        <v>70</v>
      </c>
      <c r="B13" s="4">
        <v>21824732800</v>
      </c>
      <c r="D13" t="str">
        <f>'US prod vs all imports'!A13</f>
        <v>Private Industries, Manufacturing, Durable Goods, Primary Metals</v>
      </c>
      <c r="E13" s="4">
        <f>'US prod vs all imports'!B13</f>
        <v>318900000000</v>
      </c>
    </row>
    <row r="14" spans="1:5" x14ac:dyDescent="0.35">
      <c r="A14" t="s">
        <v>71</v>
      </c>
      <c r="B14" s="4">
        <v>15519637365</v>
      </c>
      <c r="D14" t="str">
        <f>'US prod vs all imports'!A14</f>
        <v>Private Industries, Manufacturing, Durable Goods, Wood Products</v>
      </c>
      <c r="E14" s="4">
        <f>'US prod vs all imports'!B14</f>
        <v>168700000000</v>
      </c>
    </row>
    <row r="15" spans="1:5" x14ac:dyDescent="0.35">
      <c r="A15" t="s">
        <v>72</v>
      </c>
      <c r="B15" s="4">
        <v>851213142</v>
      </c>
      <c r="D15" t="str">
        <f>'US prod vs all imports'!A15</f>
        <v>Private Industries, Manufacturing, Nondurable Goods, Apparel, Leather &amp; Allied Products</v>
      </c>
      <c r="E15" s="4">
        <f>'US prod vs all imports'!B15</f>
        <v>23800000000</v>
      </c>
    </row>
    <row r="16" spans="1:5" x14ac:dyDescent="0.35">
      <c r="A16" t="s">
        <v>73</v>
      </c>
      <c r="B16" s="4">
        <v>1552113414</v>
      </c>
      <c r="D16" t="str">
        <f>'US prod vs all imports'!A16</f>
        <v>Private Industries, Manufacturing, Nondurable Goods, Food, Beverage &amp; Tobacco Products</v>
      </c>
      <c r="E16" s="4">
        <f>'US prod vs all imports'!B16</f>
        <v>1179800000000</v>
      </c>
    </row>
    <row r="17" spans="1:5" x14ac:dyDescent="0.35">
      <c r="A17" t="s">
        <v>74</v>
      </c>
      <c r="B17" s="4">
        <v>1495814458</v>
      </c>
      <c r="D17" t="str">
        <f>'US prod vs all imports'!A17</f>
        <v>Private Industries, Manufacturing, Nondurable Goods, Paper Products</v>
      </c>
      <c r="E17" s="4">
        <f>'US prod vs all imports'!B17</f>
        <v>203400000000</v>
      </c>
    </row>
    <row r="18" spans="1:5" x14ac:dyDescent="0.35">
      <c r="A18" t="s">
        <v>75</v>
      </c>
      <c r="B18" s="4">
        <v>1908452893</v>
      </c>
      <c r="D18" t="str">
        <f>'US prod vs all imports'!A18</f>
        <v>Private Industries, Manufacturing, Nondurable Goods, Petroleum &amp; Coal Products</v>
      </c>
      <c r="E18" s="4">
        <f>'US prod vs all imports'!B18</f>
        <v>757700000000</v>
      </c>
    </row>
    <row r="19" spans="1:5" x14ac:dyDescent="0.35">
      <c r="A19" t="s">
        <v>76</v>
      </c>
      <c r="B19" s="4">
        <v>19398890660</v>
      </c>
      <c r="D19" t="str">
        <f>'US prod vs all imports'!A19</f>
        <v>Private Industries, Manufacturing, Nondurable Goods, Plastics &amp; Rubber Products</v>
      </c>
      <c r="E19" s="4">
        <f>'US prod vs all imports'!B19</f>
        <v>298600000000</v>
      </c>
    </row>
    <row r="20" spans="1:5" x14ac:dyDescent="0.35">
      <c r="A20" t="s">
        <v>77</v>
      </c>
      <c r="B20" s="4">
        <v>9525775185</v>
      </c>
      <c r="D20" t="str">
        <f>'US prod vs all imports'!A20</f>
        <v>Private Industries, Manufacturing, Nondurable Goods, Textile Mills &amp; Textile Product Mills</v>
      </c>
      <c r="E20" s="4">
        <f>'US prod vs all imports'!B20</f>
        <v>49900000000</v>
      </c>
    </row>
    <row r="21" spans="1:5" x14ac:dyDescent="0.35">
      <c r="A21" t="s">
        <v>78</v>
      </c>
      <c r="B21" s="4">
        <v>2686939011</v>
      </c>
      <c r="D21" t="str">
        <f>'US prod vs all imports'!A21</f>
        <v>Private Industries, Mining, Oil &amp; Gas Extraction</v>
      </c>
      <c r="E21" s="4">
        <f>'US prod vs all imports'!B21</f>
        <v>478700000000</v>
      </c>
    </row>
    <row r="22" spans="1:5" x14ac:dyDescent="0.35">
      <c r="A22" t="s">
        <v>79</v>
      </c>
      <c r="B22" s="4">
        <v>4337315588</v>
      </c>
      <c r="D22" t="str">
        <f>'US prod vs all imports'!A22</f>
        <v>Private Industries, Mining, Mining, Except Oil &amp; Gas</v>
      </c>
      <c r="E22" s="4">
        <f>'US prod vs all imports'!B22</f>
        <v>136900000000</v>
      </c>
    </row>
    <row r="23" spans="1:5" x14ac:dyDescent="0.35">
      <c r="A23" t="s">
        <v>80</v>
      </c>
      <c r="B23" s="4">
        <v>88772920</v>
      </c>
      <c r="D23" t="str">
        <f>'US prod vs all imports'!A23</f>
        <v>Private Industries, Agriculture, Forestry, Fishing &amp; Hunting</v>
      </c>
      <c r="E23" s="4">
        <f>'US prod vs all imports'!B23</f>
        <v>621700000000</v>
      </c>
    </row>
    <row r="24" spans="1:5" x14ac:dyDescent="0.35">
      <c r="A24" t="s">
        <v>81</v>
      </c>
      <c r="B24" s="4">
        <v>816137734</v>
      </c>
      <c r="D24" t="str">
        <f>'US prod vs all imports'!A24</f>
        <v>Private Industries, Manufacturing, Nondurable Goods, Chemical Products</v>
      </c>
      <c r="E24" s="4">
        <f>'US prod vs all imports'!B24</f>
        <v>1029400000000.0001</v>
      </c>
    </row>
    <row r="25" spans="1:5" x14ac:dyDescent="0.35">
      <c r="A25" t="s">
        <v>82</v>
      </c>
      <c r="B25" s="4">
        <v>2788065153</v>
      </c>
    </row>
    <row r="26" spans="1:5" x14ac:dyDescent="0.35">
      <c r="A26" t="s">
        <v>83</v>
      </c>
      <c r="B26" s="4">
        <v>199535216</v>
      </c>
    </row>
    <row r="27" spans="1:5" x14ac:dyDescent="0.35">
      <c r="A27" t="s">
        <v>84</v>
      </c>
      <c r="B27" s="4">
        <v>18347279</v>
      </c>
    </row>
    <row r="28" spans="1:5" x14ac:dyDescent="0.35">
      <c r="A28" t="s">
        <v>85</v>
      </c>
      <c r="B28" s="4">
        <v>1374788830</v>
      </c>
    </row>
    <row r="29" spans="1:5" x14ac:dyDescent="0.35">
      <c r="A29" t="s">
        <v>86</v>
      </c>
      <c r="B29" s="4">
        <v>2025074514</v>
      </c>
    </row>
    <row r="30" spans="1:5" x14ac:dyDescent="0.35">
      <c r="A30" t="s">
        <v>87</v>
      </c>
      <c r="B30" s="4">
        <v>111475248</v>
      </c>
    </row>
    <row r="31" spans="1:5" x14ac:dyDescent="0.35">
      <c r="A31" t="s">
        <v>88</v>
      </c>
      <c r="B31" s="4">
        <v>22799570302</v>
      </c>
    </row>
    <row r="32" spans="1:5" x14ac:dyDescent="0.35">
      <c r="A32" t="s">
        <v>89</v>
      </c>
      <c r="B32" s="4">
        <v>9949339525</v>
      </c>
      <c r="D32" t="s">
        <v>1</v>
      </c>
      <c r="E32" s="2">
        <f>(B5+B6)/E5</f>
        <v>0.28781431286714976</v>
      </c>
    </row>
    <row r="33" spans="4:5" x14ac:dyDescent="0.35">
      <c r="D33" t="s">
        <v>2</v>
      </c>
      <c r="E33" s="2">
        <f>B7/E6</f>
        <v>0.3124149258596074</v>
      </c>
    </row>
    <row r="34" spans="4:5" x14ac:dyDescent="0.35">
      <c r="D34" t="s">
        <v>3</v>
      </c>
      <c r="E34" s="2">
        <f>B8/E7</f>
        <v>4.4973571051899905E-2</v>
      </c>
    </row>
    <row r="35" spans="4:5" x14ac:dyDescent="0.35">
      <c r="D35" t="s">
        <v>4</v>
      </c>
      <c r="E35" s="2">
        <f>B9/E8</f>
        <v>0.17338609752781212</v>
      </c>
    </row>
    <row r="36" spans="4:5" x14ac:dyDescent="0.35">
      <c r="D36" t="s">
        <v>5</v>
      </c>
      <c r="E36" s="2">
        <f>(B10+B11+B12+B13)/E9</f>
        <v>7.6618120338495577E-2</v>
      </c>
    </row>
    <row r="37" spans="4:5" x14ac:dyDescent="0.35">
      <c r="D37" t="s">
        <v>6</v>
      </c>
      <c r="E37" s="2">
        <f>B14/E10</f>
        <v>1.9971222963582551E-2</v>
      </c>
    </row>
    <row r="38" spans="4:5" x14ac:dyDescent="0.35">
      <c r="D38" t="s">
        <v>7</v>
      </c>
      <c r="E38" s="2"/>
    </row>
    <row r="39" spans="4:5" x14ac:dyDescent="0.35">
      <c r="D39" t="s">
        <v>8</v>
      </c>
      <c r="E39" s="2">
        <f>B15/E12</f>
        <v>2.0521049710703954E-3</v>
      </c>
    </row>
    <row r="40" spans="4:5" x14ac:dyDescent="0.35">
      <c r="D40" t="s">
        <v>9</v>
      </c>
      <c r="E40" s="2">
        <f>(B16+B17)/E13</f>
        <v>9.5576289495139539E-3</v>
      </c>
    </row>
    <row r="41" spans="4:5" x14ac:dyDescent="0.35">
      <c r="D41" t="s">
        <v>10</v>
      </c>
      <c r="E41" s="2">
        <f>B18/E14</f>
        <v>1.1312702388855957E-2</v>
      </c>
    </row>
    <row r="42" spans="4:5" x14ac:dyDescent="0.35">
      <c r="D42" t="s">
        <v>11</v>
      </c>
      <c r="E42" s="2">
        <f>(B19+B20+B21)/E15</f>
        <v>1.3282186914285714</v>
      </c>
    </row>
    <row r="43" spans="4:5" x14ac:dyDescent="0.35">
      <c r="D43" t="s">
        <v>12</v>
      </c>
      <c r="E43" s="2">
        <f>(B22+B23+B24)/(E16+E23)</f>
        <v>2.9099229764085483E-3</v>
      </c>
    </row>
    <row r="44" spans="4:5" x14ac:dyDescent="0.35">
      <c r="D44" t="s">
        <v>13</v>
      </c>
      <c r="E44" s="2">
        <f>B25/E17</f>
        <v>1.3707301637168141E-2</v>
      </c>
    </row>
    <row r="45" spans="4:5" x14ac:dyDescent="0.35">
      <c r="D45" t="s">
        <v>14</v>
      </c>
      <c r="E45" s="2">
        <f>(B26+B27)/(E18+E21)</f>
        <v>1.7622330556454221E-4</v>
      </c>
    </row>
    <row r="46" spans="4:5" x14ac:dyDescent="0.35">
      <c r="D46" t="s">
        <v>15</v>
      </c>
      <c r="E46" s="2">
        <f>(B28+B29)/E19</f>
        <v>1.1386012538513061E-2</v>
      </c>
    </row>
    <row r="47" spans="4:5" x14ac:dyDescent="0.35">
      <c r="D47" t="s">
        <v>16</v>
      </c>
      <c r="E47" s="2">
        <f>B32/E20</f>
        <v>0.1993855616232465</v>
      </c>
    </row>
    <row r="48" spans="4:5" x14ac:dyDescent="0.35">
      <c r="D48" t="s">
        <v>17</v>
      </c>
      <c r="E48" s="2"/>
    </row>
    <row r="49" spans="4:5" x14ac:dyDescent="0.35">
      <c r="D49" t="s">
        <v>18</v>
      </c>
      <c r="E49" s="2"/>
    </row>
    <row r="50" spans="4:5" x14ac:dyDescent="0.35">
      <c r="D50" t="s">
        <v>19</v>
      </c>
      <c r="E50" s="2"/>
    </row>
    <row r="51" spans="4:5" x14ac:dyDescent="0.35">
      <c r="D51" t="s">
        <v>20</v>
      </c>
      <c r="E51" s="2">
        <f>B31/E24</f>
        <v>2.2148407132310081E-2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bnd.EmbeddedDataStore" shapeId="307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603250</xdr:colOff>
                <xdr:row>1</xdr:row>
                <xdr:rowOff>38100</xdr:rowOff>
              </to>
            </anchor>
          </objectPr>
        </oleObject>
      </mc:Choice>
      <mc:Fallback>
        <oleObject progId="Mbnd.EmbeddedDataStore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US exposure by sector Graph</vt:lpstr>
      <vt:lpstr>Layoffs Graph</vt:lpstr>
      <vt:lpstr>Canada PMI graph</vt:lpstr>
      <vt:lpstr>US prod vs all imports</vt:lpstr>
      <vt:lpstr>RoW imports</vt:lpstr>
      <vt:lpstr>World Imports</vt:lpstr>
      <vt:lpstr>CN Imports</vt:lpstr>
      <vt:lpstr>MX Imports</vt:lpstr>
      <vt:lpstr>China Imports</vt:lpstr>
      <vt:lpstr>'Canada PMI graph'!Macrobond_Object1</vt:lpstr>
      <vt:lpstr>'China Imports'!Macrobond_Object1</vt:lpstr>
      <vt:lpstr>'CN Imports'!Macrobond_Object1</vt:lpstr>
      <vt:lpstr>'Layoffs Graph'!Macrobond_Object1</vt:lpstr>
      <vt:lpstr>'MX Imports'!Macrobond_Object1</vt:lpstr>
      <vt:lpstr>'RoW imports'!Macrobond_Object1</vt:lpstr>
      <vt:lpstr>'US prod vs all imports'!Macrobond_Object1</vt:lpstr>
      <vt:lpstr>'World Imports'!Macrobond_Object1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CARIAS Marcos</dc:creator>
  <cp:lastModifiedBy>BACA Rose</cp:lastModifiedBy>
  <dcterms:created xsi:type="dcterms:W3CDTF">2025-03-06T13:51:29Z</dcterms:created>
  <dcterms:modified xsi:type="dcterms:W3CDTF">2025-03-20T16:36:54Z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62f7d00-dfe4-4a8e-8651-3fd595918927_Enabled">
    <vt:lpwstr>true</vt:lpwstr>
  </property>
  <property fmtid="{D5CDD505-2E9C-101B-9397-08002B2CF9AE}" pid="3" name="MSIP_Label_762f7d00-dfe4-4a8e-8651-3fd595918927_SetDate">
    <vt:lpwstr>2025-03-07T17:15:53Z</vt:lpwstr>
  </property>
  <property fmtid="{D5CDD505-2E9C-101B-9397-08002B2CF9AE}" pid="4" name="MSIP_Label_762f7d00-dfe4-4a8e-8651-3fd595918927_Method">
    <vt:lpwstr>Privileged</vt:lpwstr>
  </property>
  <property fmtid="{D5CDD505-2E9C-101B-9397-08002B2CF9AE}" pid="5" name="MSIP_Label_762f7d00-dfe4-4a8e-8651-3fd595918927_Name">
    <vt:lpwstr>Public</vt:lpwstr>
  </property>
  <property fmtid="{D5CDD505-2E9C-101B-9397-08002B2CF9AE}" pid="6" name="MSIP_Label_762f7d00-dfe4-4a8e-8651-3fd595918927_SiteId">
    <vt:lpwstr>1e7aeb3b-24a6-4c97-9062-0135644f0526</vt:lpwstr>
  </property>
  <property fmtid="{D5CDD505-2E9C-101B-9397-08002B2CF9AE}" pid="7" name="MSIP_Label_762f7d00-dfe4-4a8e-8651-3fd595918927_ActionId">
    <vt:lpwstr>83202ab8-6137-4ada-8747-f9578c66ceff</vt:lpwstr>
  </property>
  <property fmtid="{D5CDD505-2E9C-101B-9397-08002B2CF9AE}" pid="8" name="MSIP_Label_762f7d00-dfe4-4a8e-8651-3fd595918927_ContentBits">
    <vt:lpwstr>0</vt:lpwstr>
  </property>
  <property fmtid="{D5CDD505-2E9C-101B-9397-08002B2CF9AE}" pid="9" name="MSIP_Label_762f7d00-dfe4-4a8e-8651-3fd595918927_Tag">
    <vt:lpwstr>10, 0, 1, 1</vt:lpwstr>
  </property>
</Properties>
</file>